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1695" windowWidth="18780" windowHeight="9900" tabRatio="716" activeTab="0"/>
  </bookViews>
  <sheets>
    <sheet name="Lisez moi" sheetId="1" r:id="rId1"/>
    <sheet name="Définitions" sheetId="2" r:id="rId2"/>
    <sheet name="Remarques" sheetId="3" r:id="rId3"/>
    <sheet name="Caractéristiques des enquêtes" sheetId="4" r:id="rId4"/>
    <sheet name="Mobilités" sheetId="5" r:id="rId5"/>
    <sheet name="Parts de marché des modes" sheetId="6" r:id="rId6"/>
    <sheet name="Motorisation et occupation VP" sheetId="7" r:id="rId7"/>
  </sheets>
  <definedNames>
    <definedName name="Excel_BuiltIn__FilterDatabase" localSheetId="4">'Mobilités'!$B$1:$R$45</definedName>
    <definedName name="Excel_BuiltIn_Print_Area_3">NA()</definedName>
    <definedName name="Excel_BuiltIn_Print_Titles_3">NA()</definedName>
    <definedName name="_xlnm.Print_Titles" localSheetId="4">'Mobilités'!$1:$1</definedName>
    <definedName name="SHARED_FORMULA_10_2_10_2_5">#REF!/#REF!</definedName>
    <definedName name="SHARED_FORMULA_11_2_11_2_3">#REF!+#REF!</definedName>
    <definedName name="SHARED_FORMULA_11_2_11_2_5">#REF!/#REF!</definedName>
    <definedName name="SHARED_FORMULA_14_1_14_1_3">#REF!+#REF!</definedName>
    <definedName name="SHARED_FORMULA_16_2_16_2_3">#REF!+#REF!+#REF!+#REF!+#REF!</definedName>
    <definedName name="SHARED_FORMULA_17_2_17_2_3">#REF!-#REF!</definedName>
    <definedName name="SHARED_FORMULA_18_2_18_2_3">#REF!+#REF!</definedName>
    <definedName name="SHARED_FORMULA_9_2_9_2_3">#REF!+#REF!</definedName>
    <definedName name="SHARED_FORMULA_9_2_9_2_5">#REF!/#REF!</definedName>
    <definedName name="Z_0F3F152A_A954_4062_88C4_232B71FE599F__wvu_Cols" localSheetId="3">'Caractéristiques des enquêtes'!#REF!</definedName>
    <definedName name="Z_0F3F152A_A954_4062_88C4_232B71FE599F__wvu_PrintArea" localSheetId="3">'Caractéristiques des enquêtes'!$A$1:$J$46</definedName>
    <definedName name="Z_0F3F152A_A954_4062_88C4_232B71FE599F__wvu_PrintArea" localSheetId="1">'Définitions'!$A$1:$B$23</definedName>
    <definedName name="Z_0F3F152A_A954_4062_88C4_232B71FE599F__wvu_PrintArea" localSheetId="0">'Lisez moi'!$A$1:$N$24</definedName>
    <definedName name="Z_0F3F152A_A954_4062_88C4_232B71FE599F__wvu_PrintArea" localSheetId="4">'Mobilités'!$A$1:$U$46</definedName>
    <definedName name="Z_0F3F152A_A954_4062_88C4_232B71FE599F__wvu_PrintArea" localSheetId="6">'Motorisation et occupation VP'!$A$1:$O$46</definedName>
    <definedName name="Z_0F3F152A_A954_4062_88C4_232B71FE599F__wvu_PrintArea" localSheetId="5">'Parts de marché des modes'!$A$1:$T$46</definedName>
    <definedName name="Z_0F3F152A_A954_4062_88C4_232B71FE599F__wvu_PrintTitles" localSheetId="4">'Mobilités'!$1:$1</definedName>
    <definedName name="_xlnm.Print_Area" localSheetId="3">'Caractéristiques des enquêtes'!$A$1:$J$48</definedName>
    <definedName name="_xlnm.Print_Area" localSheetId="1">'Définitions'!$A$1:$B$23</definedName>
    <definedName name="_xlnm.Print_Area" localSheetId="0">'Lisez moi'!$A$1:$N$24</definedName>
    <definedName name="_xlnm.Print_Area" localSheetId="4">'Mobilités'!$A$1:$U$46</definedName>
    <definedName name="_xlnm.Print_Area" localSheetId="6">'Motorisation et occupation VP'!$A$1:$O$46</definedName>
    <definedName name="_xlnm.Print_Area" localSheetId="5">'Parts de marché des modes'!$A$1:$T$46</definedName>
    <definedName name="_xlnm.Print_Area" localSheetId="2">'Remarques'!$A$1:$C$6</definedName>
  </definedNames>
  <calcPr fullCalcOnLoad="1"/>
</workbook>
</file>

<file path=xl/comments4.xml><?xml version="1.0" encoding="utf-8"?>
<comments xmlns="http://schemas.openxmlformats.org/spreadsheetml/2006/main">
  <authors>
    <author/>
    <author>arnaud.lannoy</author>
  </authors>
  <commentList>
    <comment ref="B18" authorId="0">
      <text>
        <r>
          <rPr>
            <sz val="10"/>
            <rFont val="Arial"/>
            <family val="2"/>
          </rPr>
          <t>Partie FAF et TEL</t>
        </r>
      </text>
    </comment>
    <comment ref="B31" authorId="0">
      <text>
        <r>
          <rPr>
            <sz val="10"/>
            <rFont val="Arial"/>
            <family val="2"/>
          </rPr>
          <t>Partie FAF et TEL</t>
        </r>
      </text>
    </comment>
    <comment ref="B36" authorId="0">
      <text>
        <r>
          <rPr>
            <sz val="10"/>
            <rFont val="Arial"/>
            <family val="2"/>
          </rPr>
          <t>Partie FAF et TEL</t>
        </r>
      </text>
    </comment>
    <comment ref="B7" authorId="1">
      <text>
        <r>
          <rPr>
            <b/>
            <sz val="8"/>
            <rFont val="Tahoma"/>
            <family val="2"/>
          </rPr>
          <t>Les 5 ans et + ont été intérrogés</t>
        </r>
      </text>
    </comment>
    <comment ref="B42" authorId="1">
      <text>
        <r>
          <rPr>
            <b/>
            <sz val="8"/>
            <rFont val="Tahoma"/>
            <family val="0"/>
          </rPr>
          <t>Les 5 ans et + ont été intérrogés</t>
        </r>
        <r>
          <rPr>
            <sz val="8"/>
            <rFont val="Tahoma"/>
            <family val="0"/>
          </rPr>
          <t xml:space="preserve">
</t>
        </r>
      </text>
    </comment>
  </commentList>
</comments>
</file>

<file path=xl/comments7.xml><?xml version="1.0" encoding="utf-8"?>
<comments xmlns="http://schemas.openxmlformats.org/spreadsheetml/2006/main">
  <authors>
    <author/>
  </authors>
  <commentList>
    <comment ref="L1" authorId="0">
      <text>
        <r>
          <rPr>
            <sz val="10"/>
            <rFont val="Arial"/>
            <family val="2"/>
          </rPr>
          <t xml:space="preserve">Taux de motorisation=
Nb VP Possédées / Nb ménages
</t>
        </r>
      </text>
    </comment>
    <comment ref="M1" authorId="0">
      <text>
        <r>
          <rPr>
            <sz val="10"/>
            <rFont val="Arial"/>
            <family val="2"/>
          </rPr>
          <t xml:space="preserve">Taux de motorisation=
Nb VP Possédées / Population Totale
</t>
        </r>
      </text>
    </comment>
    <comment ref="N1" authorId="0">
      <text>
        <r>
          <rPr>
            <sz val="10"/>
            <rFont val="Arial"/>
            <family val="2"/>
          </rPr>
          <t xml:space="preserve">Taux de motorisation=
Nb VP Possédées / Population des 18 et +
</t>
        </r>
      </text>
    </comment>
    <comment ref="O1" authorId="0">
      <text>
        <r>
          <rPr>
            <sz val="10"/>
            <rFont val="Arial"/>
            <family val="2"/>
          </rPr>
          <t xml:space="preserve">Taux d'occupation=
(Mob VPC + Mob VPP) / Mob VPC
</t>
        </r>
      </text>
    </comment>
  </commentList>
</comments>
</file>

<file path=xl/sharedStrings.xml><?xml version="1.0" encoding="utf-8"?>
<sst xmlns="http://schemas.openxmlformats.org/spreadsheetml/2006/main" count="720" uniqueCount="173">
  <si>
    <t>Tableaux de mobilités EDVM</t>
  </si>
  <si>
    <t>Le fichier contient plusieurs feuilles:</t>
  </si>
  <si>
    <t>Définitions :</t>
  </si>
  <si>
    <t>Définitions des différentes variables présentées dans les tableaux de mobilité</t>
  </si>
  <si>
    <t>Caractéristiques des enquêtes :</t>
  </si>
  <si>
    <t>Population, superficie, nombre de communes enquêtées…</t>
  </si>
  <si>
    <t>Tableaux de mobilités</t>
  </si>
  <si>
    <t>Mobilités :</t>
  </si>
  <si>
    <t>Mobilité par mode</t>
  </si>
  <si>
    <t>Parts de marché des modes :</t>
  </si>
  <si>
    <t>Parts de marché des différents modes</t>
  </si>
  <si>
    <t>Motorisation et occupation VP :</t>
  </si>
  <si>
    <t>Taux de motorisation, taux d’occupation des véhicules particuliers, possession du permis de conduire</t>
  </si>
  <si>
    <t>Les cellules en jaune contiennent des valeurs calculées à partir des données sources.</t>
  </si>
  <si>
    <t>Elles ne doivent donc pas être modifiées.</t>
  </si>
  <si>
    <r>
      <t>Conception</t>
    </r>
    <r>
      <rPr>
        <i/>
        <sz val="10"/>
        <rFont val="Arial"/>
        <family val="2"/>
      </rPr>
      <t xml:space="preserve"> :</t>
    </r>
  </si>
  <si>
    <t>A partir des Enquêtes Déplacements Villes Moyennes standard Certu (EDVM)</t>
  </si>
  <si>
    <t>Avertissement</t>
  </si>
  <si>
    <t>Les territoires d'enquêtes peuvent être très différents les uns des autres dans leur composition, surface, population, densité, etc. Ils ont pu évoluer entre deux enquêtes d'une même agglomération. Pour certaines enquêtes, les résultats sont d'ailleurs présentés sur deux territoires distincts, afin de faciliter les comparaisons avec les enquêtes précédentes.
Il appartient au lecteur, en s'appuyant notamment sur les chiffres de l'onglet "Caractéristiques des enquêtes", d'en tenir compte dans ses analyses comparatives.</t>
  </si>
  <si>
    <t>Les cellules en jaune sont calculées automatiquement (ne pas modifier)</t>
  </si>
  <si>
    <t>Indicateurs</t>
  </si>
  <si>
    <t>Définitions</t>
  </si>
  <si>
    <t>Onglet "Caractéristiques des enquêtes" :</t>
  </si>
  <si>
    <t>Enquête (Périmètre)</t>
  </si>
  <si>
    <t>Pour chaque enquête le périmètre des données a été indiqué :
Commune
PTU : Périmètre du PTU
PTU- : Périmètre légèrement plus petit que celui du PTU
PTU+ : Périmètre légèrement plus grand que celui du PTU
SCOT : Périmètre du SCOT
SCOT- : Périmètre légèrement plus petit que celui du SCOT
SCOT+ : Périmètre légèrement plus grand que celui du SCOT
Agglomération : Périmètre de l’Agglomération
Agglomération- : Périmètre légèrement plus petit que celui de l'Agglomération
Agglomération+ : Périmètre légèrement plus grand que celui de l'Agglomération
Arrondissement : Périmètre de l’Arrondissement
Arrondissement- : Périmètre légèrement plus petit que celui de l'Arrondissement
Arrondissement+ : Périmètre légèrement plus grand que celui de l'Arrondissement
Département : Périmètre du Département
Département- : Périmètre légèrement plus petit que celui du Département
Département+ : Périmètre légèrement plus grand que celui du Département
Autre : périmètre difficile à déterminer par rapport à l’échelle d'un type de territoire</t>
  </si>
  <si>
    <t>Onglet "Mobilités" :</t>
  </si>
  <si>
    <r>
      <t xml:space="preserve">Les données présentées concernent les déplacements des personnes de </t>
    </r>
    <r>
      <rPr>
        <b/>
        <sz val="10"/>
        <color indexed="10"/>
        <rFont val="Arial"/>
        <family val="2"/>
      </rPr>
      <t>11 ans et plus</t>
    </r>
    <r>
      <rPr>
        <sz val="10"/>
        <color indexed="10"/>
        <rFont val="Arial"/>
        <family val="2"/>
      </rPr>
      <t xml:space="preserve"> internes au périmètre d’enquête et en échange avec celui-ci. Les déplacements externes – c’est-à-dire réalisés totalement à l’extérieur du périmètre d’enquête sont exclus.</t>
    </r>
  </si>
  <si>
    <t>Mobilité</t>
  </si>
  <si>
    <r>
      <t xml:space="preserve">Nombre moyen de déplacements effectués par une personne au cours d’un jour ouvrable (lundi au vendredi). Ce nombre est calculé en divisant le nombre total de déplacements effectués chaque jour par la </t>
    </r>
    <r>
      <rPr>
        <b/>
        <sz val="10"/>
        <rFont val="Arial"/>
        <family val="2"/>
      </rPr>
      <t>population de 11 ans et plus.</t>
    </r>
  </si>
  <si>
    <t>Déplacements tous modes</t>
  </si>
  <si>
    <t>Les déplacements tous modes comprennent les déplacements faits à pied et les déplacements mécanisés. Ces derniers comprennent des déplacements faits en vélo, en voiture (conducteur ou passager), en deux-roues motorisés, en transports collectifs urbains, en transports collectifs autres (non-urbains, scolaires, employeurs, train, avion) et avec tout autre mode de déplacement.</t>
  </si>
  <si>
    <t>Onglet "Parts de marché des modes" :</t>
  </si>
  <si>
    <t>Part de marché d'un mode</t>
  </si>
  <si>
    <t>Proportion des déplacements effectués avec ce mode de déplacement, par rapport à l'ensemble des modes. Ces parts de marché ont été calculées à partir des mobilités par personne hors déplacements externes de l'onglet "Mobilités".</t>
  </si>
  <si>
    <t>Onglet "Motorisation et occupation VP" :</t>
  </si>
  <si>
    <t>Taux de motorisation des ménages</t>
  </si>
  <si>
    <t>Nombre moyen de véhicules particuliers (VP) par ménage. Il est calculé selon la formule : (Nombre de VP possédés) / (Nombre de ménages)</t>
  </si>
  <si>
    <t>Taux de motorisation</t>
  </si>
  <si>
    <t>Nombre moyen de véhicules particuliers par habitant (ensemble de la population). Il est calculé selon la formule : (Nombre de VP possédés) / (Population totale)</t>
  </si>
  <si>
    <t>Taux de motorisation des 18 et +</t>
  </si>
  <si>
    <r>
      <t xml:space="preserve">Nombre moyen de véhicules particuliers des </t>
    </r>
    <r>
      <rPr>
        <b/>
        <sz val="10"/>
        <rFont val="Arial"/>
        <family val="2"/>
      </rPr>
      <t>18 ans et plus</t>
    </r>
    <r>
      <rPr>
        <sz val="10"/>
        <rFont val="Arial"/>
        <family val="2"/>
      </rPr>
      <t>. Il est calculé selon la formule : (Nombre de VP possédés) / (Population des 18 ans et +)</t>
    </r>
  </si>
  <si>
    <t>Taux d'occupation des voitures</t>
  </si>
  <si>
    <r>
      <t xml:space="preserve">Nombre moyen d'occupants de </t>
    </r>
    <r>
      <rPr>
        <b/>
        <sz val="10"/>
        <rFont val="Arial"/>
        <family val="2"/>
      </rPr>
      <t>11 ans et plus</t>
    </r>
    <r>
      <rPr>
        <sz val="10"/>
        <rFont val="Arial"/>
        <family val="2"/>
      </rPr>
      <t xml:space="preserve"> par voiture. Il est calculé selon la formule : (Mobilité Voiture Conducteur + Mobilité Voiture Passager) / (Mobilité Voiture Conducteur)</t>
    </r>
  </si>
  <si>
    <t>Identifiant
Unique</t>
  </si>
  <si>
    <t>Ville principale / Nom de l'enquête</t>
  </si>
  <si>
    <t>Année</t>
  </si>
  <si>
    <t>Population</t>
  </si>
  <si>
    <t>Superficie
(km²)</t>
  </si>
  <si>
    <t>Nombre de communes</t>
  </si>
  <si>
    <t>Nombre de personnes enquêtées</t>
  </si>
  <si>
    <t>Maîtrise d'ouvrage</t>
  </si>
  <si>
    <t>Albi (PTU)</t>
  </si>
  <si>
    <t>Communauté d’agglomération de l’Albigeois</t>
  </si>
  <si>
    <t>Angoulème/Grand Angoulême (SCOT)</t>
  </si>
  <si>
    <t>Communauté d’agglomération du Grand Angoulême</t>
  </si>
  <si>
    <t>Arles/Pays d'Arles (SCOT)</t>
  </si>
  <si>
    <t>Conseil régional Provence-Alpes-Côte d'Azur</t>
  </si>
  <si>
    <t>Beauvais (PTU - SCOT)</t>
  </si>
  <si>
    <t>Communauté d’agglomération du Beauvaisis</t>
  </si>
  <si>
    <t>Blois (PTU+)</t>
  </si>
  <si>
    <t>Communauté d’agglomération de Blois-Agglopolys</t>
  </si>
  <si>
    <t>Boulogne-sur-Mer (SCOT)</t>
  </si>
  <si>
    <t>Pays Boulonnais</t>
  </si>
  <si>
    <t>Bourg-en-Bresse (PTU+)</t>
  </si>
  <si>
    <t>Communauté d’agglomération de Bourg en Bresse</t>
  </si>
  <si>
    <t>Calais (SCOT)</t>
  </si>
  <si>
    <t>Syndicat mixte du Pays du Calaisis (SYMPAC)</t>
  </si>
  <si>
    <t>Chalon-sur-Saône (PTU)</t>
  </si>
  <si>
    <t>Colmar (PTU+)</t>
  </si>
  <si>
    <t xml:space="preserve">Direction départementale de l’équipement du Haut-Rhin (DDE 68), Syndicat intercommunal des transports de Colmar et environs (Sitrace) </t>
  </si>
  <si>
    <t>Dinan (Agglomération)</t>
  </si>
  <si>
    <t>Communauté de communes de Dinan (CODI)</t>
  </si>
  <si>
    <t>Draguignan (PTU-SCOT)</t>
  </si>
  <si>
    <t>Communauté d’agglomération Dracénoise (CAD)</t>
  </si>
  <si>
    <t>Communauté d’agglomération de La Roche sur Yon Agglomération, Syndicat mixte du Pays Yon et Vie</t>
  </si>
  <si>
    <t>La Rochelle (PTU)</t>
  </si>
  <si>
    <t>Communauté d’agglomération de La Rochelle</t>
  </si>
  <si>
    <t>Laval (PTU+)</t>
  </si>
  <si>
    <t>Communauté d’agglomération de Laval</t>
  </si>
  <si>
    <t>Le Creusot (PTU)</t>
  </si>
  <si>
    <t>Communauté urbaine du Creusot - Montceau les Mines (CUCM)</t>
  </si>
  <si>
    <t>Les Sables d'Olonnes (SCOT)</t>
  </si>
  <si>
    <t>Communauté de communes des Olonnes (CCO)</t>
  </si>
  <si>
    <t>Mâcon (PTU+)</t>
  </si>
  <si>
    <t>Syndicat intercommunal des transports urbains du Mâconnais – Val de Saône (SITUM)</t>
  </si>
  <si>
    <t>Nevers (PTU+)</t>
  </si>
  <si>
    <t>Communauté d’agglomération de Nevers</t>
  </si>
  <si>
    <t>Niort (PTU - SCOT)</t>
  </si>
  <si>
    <t>Communauté d’agglomération de Niort</t>
  </si>
  <si>
    <t>Périgueux (PTU+)</t>
  </si>
  <si>
    <t>-</t>
  </si>
  <si>
    <t>Syndicat mixte des transports urbains – PERIBUS</t>
  </si>
  <si>
    <t>Pompey (PTU)</t>
  </si>
  <si>
    <t>Communauté de communes du Bassin de Pompey</t>
  </si>
  <si>
    <t>Quimper/Pays de Cornouaille (SCOT+)</t>
  </si>
  <si>
    <t>Agence d'urbanisme Quimper Cornouaille Développement</t>
  </si>
  <si>
    <t>Roanne (PTU)</t>
  </si>
  <si>
    <t>District de l'agglomération roannaise</t>
  </si>
  <si>
    <t>Roanne (Périmètre 2000)</t>
  </si>
  <si>
    <t>Communauté d’agglomération du Roannais</t>
  </si>
  <si>
    <t>Roanne (Arrondissement+)</t>
  </si>
  <si>
    <t>Saint-Brieuc (PTU)</t>
  </si>
  <si>
    <t>Communauté d’agglomération de Saint-Brieuc Agglomération Baie d'Armor</t>
  </si>
  <si>
    <t>Eurodistrict Trinational de Bâle (ETB)</t>
  </si>
  <si>
    <t>Thionville (PTU)</t>
  </si>
  <si>
    <t>Syndicat mixte des transports urbains Thionville-Fensch (SMITU)</t>
  </si>
  <si>
    <t>Vannes (PTU+)</t>
  </si>
  <si>
    <t>Communauté d'agglomération du Pays de Vannes (Vannes Agglo)</t>
  </si>
  <si>
    <t>Var (Département-)</t>
  </si>
  <si>
    <t>Conseil Général du Var (CG 83)</t>
  </si>
  <si>
    <t>Marche</t>
  </si>
  <si>
    <t xml:space="preserve">Vélo </t>
  </si>
  <si>
    <t>TCU</t>
  </si>
  <si>
    <t>Autre
TC</t>
  </si>
  <si>
    <t>Total
TC</t>
  </si>
  <si>
    <t>Deux roues motorisé</t>
  </si>
  <si>
    <t>Total 
Modes actifs
(marche, vélo)</t>
  </si>
  <si>
    <t>Voiture
Conducteur</t>
  </si>
  <si>
    <t>Voiture
Passager</t>
  </si>
  <si>
    <t>Total
Voiture</t>
  </si>
  <si>
    <t>Autre
Mode</t>
  </si>
  <si>
    <t>Total
Mécanisés</t>
  </si>
  <si>
    <t>Total
Hors
Voiture</t>
  </si>
  <si>
    <t>Total
Tous
Modes</t>
  </si>
  <si>
    <t>Angoulême/Grand Angoulême (SCOT)</t>
  </si>
  <si>
    <t>Total
Modes actifs
(marche, vélo)</t>
  </si>
  <si>
    <t>Nombre de ménages</t>
  </si>
  <si>
    <t>Population des
18 et +</t>
  </si>
  <si>
    <t>Possession du permis de conduire</t>
  </si>
  <si>
    <t>Nombre de voitures possédées</t>
  </si>
  <si>
    <t>Taux de motorisation ramené à la population totale</t>
  </si>
  <si>
    <t>Taux d'occupation des voitures
(11 ans et+)</t>
  </si>
  <si>
    <t>nr</t>
  </si>
  <si>
    <t>Saint-Louis/Bâle-Partie française (SCOT+)</t>
  </si>
  <si>
    <t>Communauté urbaine d'Arras (CUA)</t>
  </si>
  <si>
    <t>Chalon-sur-Saône (PTU+)</t>
  </si>
  <si>
    <t>Chalon-sur-Saône (Zonage 2004-)</t>
  </si>
  <si>
    <t>Communauté d'agglomération Chalon Val de Bourgogne</t>
  </si>
  <si>
    <t>Arras (PTU)</t>
  </si>
  <si>
    <t>Longwy/Scot Nord 54 et CCPHVA (SCOT+)</t>
  </si>
  <si>
    <t>Béziers (SCOT+)</t>
  </si>
  <si>
    <t>Remarques</t>
  </si>
  <si>
    <t>Partie FAF et TEL</t>
  </si>
  <si>
    <t>5 ans et plus ont été interrogés</t>
  </si>
  <si>
    <t>Communauté d’agglomération de Chalon Val de Bourgogne</t>
  </si>
  <si>
    <t>Syndicat Mixte du SCoT Nord Meurthe-et-Mosellan, Communauté de communes Pays Haut Val d’Alzette</t>
  </si>
  <si>
    <t>Département Hérault</t>
  </si>
  <si>
    <t>Royan (PTU)</t>
  </si>
  <si>
    <t>Communauté d’agglomération du Carcassonnais</t>
  </si>
  <si>
    <t>Carcassonne (SCOT+)</t>
  </si>
  <si>
    <t>Communauté d'Agglomération Royan Atlantique (CARA)</t>
  </si>
  <si>
    <t>Cherbourg (SCOT)</t>
  </si>
  <si>
    <t>Niort (SCOT)</t>
  </si>
  <si>
    <t>Communauté d’agglomération du Niortais</t>
  </si>
  <si>
    <t>Rochefort (SCOT)</t>
  </si>
  <si>
    <t>Communauté d'Agglomération Rochefort Océan (CARO)</t>
  </si>
  <si>
    <t>Saintes</t>
  </si>
  <si>
    <t>Communauté d'Agglomération de Saintes</t>
  </si>
  <si>
    <t>Syndicat mixte du SCOT du Pays du Cotentin et la Commune de Cherbourg-en-Cotentin</t>
  </si>
  <si>
    <t>La Roche-sur-Yon (SCOT+)</t>
  </si>
  <si>
    <t>Bourg-en-Bresse (SCOT)</t>
  </si>
  <si>
    <t>Corse (Région)</t>
  </si>
  <si>
    <t>Creil (SCOT+)</t>
  </si>
  <si>
    <t>Syndicat Mixte du Bassin Creillois et des Vallées Bréthoise (SMBCVB)</t>
  </si>
  <si>
    <t>SCOT Bourg-Bresse-Revermont</t>
  </si>
  <si>
    <t>Collectivité territoriale de Corse (CTC)</t>
  </si>
  <si>
    <t>Age population enquêtée</t>
  </si>
  <si>
    <t>5 ans et +</t>
  </si>
  <si>
    <t>11 ans et +</t>
  </si>
  <si>
    <t>Type d'enquête</t>
  </si>
  <si>
    <t>EDVM</t>
  </si>
  <si>
    <r>
      <t>Mise à jour</t>
    </r>
    <r>
      <rPr>
        <i/>
        <sz val="10"/>
        <rFont val="Arial"/>
        <family val="2"/>
      </rPr>
      <t xml:space="preserve"> : Septembre 2019</t>
    </r>
  </si>
  <si>
    <t>Cerema Hauts-de-France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</si>
</sst>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0.00&quot;    &quot;;\-#,##0.00&quot;    &quot;;&quot; -&quot;#&quot;    &quot;;@\ "/>
    <numFmt numFmtId="167" formatCode="\ #,##0&quot;    &quot;;\-#,##0&quot;    &quot;;&quot; -&quot;#&quot;    &quot;;@\ "/>
    <numFmt numFmtId="168" formatCode="0.0"/>
    <numFmt numFmtId="169" formatCode="0.000"/>
    <numFmt numFmtId="170" formatCode="0.0000"/>
    <numFmt numFmtId="171" formatCode="0.00000"/>
    <numFmt numFmtId="172" formatCode="0.000000"/>
    <numFmt numFmtId="173" formatCode="&quot;Vrai&quot;;&quot;Vrai&quot;;&quot;Faux&quot;"/>
    <numFmt numFmtId="174" formatCode="&quot;Actif&quot;;&quot;Actif&quot;;&quot;Inactif&quot;"/>
  </numFmts>
  <fonts count="50">
    <font>
      <sz val="10"/>
      <name val="Arial"/>
      <family val="2"/>
    </font>
    <font>
      <u val="single"/>
      <sz val="10"/>
      <color indexed="12"/>
      <name val="Arial"/>
      <family val="2"/>
    </font>
    <font>
      <u val="single"/>
      <sz val="10"/>
      <color indexed="20"/>
      <name val="Arial"/>
      <family val="2"/>
    </font>
    <font>
      <sz val="24"/>
      <name val="Arial"/>
      <family val="2"/>
    </font>
    <font>
      <b/>
      <sz val="10"/>
      <name val="Arial"/>
      <family val="2"/>
    </font>
    <font>
      <b/>
      <u val="single"/>
      <sz val="10"/>
      <name val="Arial"/>
      <family val="2"/>
    </font>
    <font>
      <i/>
      <u val="single"/>
      <sz val="10"/>
      <name val="Arial"/>
      <family val="2"/>
    </font>
    <font>
      <i/>
      <sz val="10"/>
      <name val="Arial"/>
      <family val="2"/>
    </font>
    <font>
      <b/>
      <sz val="11"/>
      <color indexed="10"/>
      <name val="Arial"/>
      <family val="2"/>
    </font>
    <font>
      <sz val="10"/>
      <color indexed="10"/>
      <name val="Arial"/>
      <family val="2"/>
    </font>
    <font>
      <b/>
      <sz val="11"/>
      <name val="Arial"/>
      <family val="2"/>
    </font>
    <font>
      <b/>
      <sz val="10"/>
      <color indexed="10"/>
      <name val="Arial"/>
      <family val="2"/>
    </font>
    <font>
      <sz val="8"/>
      <name val="Arial"/>
      <family val="2"/>
    </font>
    <font>
      <sz val="8"/>
      <name val="Tahoma"/>
      <family val="0"/>
    </font>
    <font>
      <b/>
      <sz val="8"/>
      <name val="Tahoma"/>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55"/>
        <bgColor indexed="64"/>
      </patternFill>
    </fill>
    <fill>
      <patternFill patternType="solid">
        <fgColor indexed="44"/>
        <bgColor indexed="64"/>
      </patternFill>
    </fill>
    <fill>
      <patternFill patternType="solid">
        <fgColor indexed="15"/>
        <bgColor indexed="64"/>
      </patternFill>
    </fill>
    <fill>
      <patternFill patternType="solid">
        <fgColor indexed="50"/>
        <bgColor indexed="64"/>
      </patternFill>
    </fill>
    <fill>
      <patternFill patternType="solid">
        <fgColor indexed="52"/>
        <bgColor indexed="64"/>
      </patternFill>
    </fill>
    <fill>
      <patternFill patternType="solid">
        <fgColor indexed="10"/>
        <bgColor indexed="64"/>
      </patternFill>
    </fill>
    <fill>
      <patternFill patternType="solid">
        <fgColor indexed="42"/>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6"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29" borderId="0" applyNumberFormat="0" applyBorder="0" applyAlignment="0" applyProtection="0"/>
    <xf numFmtId="0" fontId="0" fillId="0" borderId="0">
      <alignment/>
      <protection/>
    </xf>
    <xf numFmtId="0" fontId="0" fillId="0" borderId="0">
      <alignment/>
      <protection/>
    </xf>
    <xf numFmtId="0" fontId="0" fillId="30" borderId="3" applyNumberFormat="0" applyFont="0" applyAlignment="0" applyProtection="0"/>
    <xf numFmtId="9" fontId="0" fillId="0" borderId="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06">
    <xf numFmtId="0" fontId="0" fillId="0" borderId="0" xfId="0" applyAlignment="1">
      <alignment/>
    </xf>
    <xf numFmtId="0" fontId="0" fillId="0" borderId="0" xfId="51">
      <alignment/>
      <protection/>
    </xf>
    <xf numFmtId="0" fontId="3" fillId="0" borderId="0" xfId="52" applyFont="1">
      <alignment/>
      <protection/>
    </xf>
    <xf numFmtId="0" fontId="0" fillId="0" borderId="10" xfId="51" applyFont="1" applyBorder="1">
      <alignment/>
      <protection/>
    </xf>
    <xf numFmtId="0" fontId="0" fillId="0" borderId="11" xfId="51" applyBorder="1">
      <alignment/>
      <protection/>
    </xf>
    <xf numFmtId="0" fontId="0" fillId="0" borderId="12" xfId="51" applyBorder="1">
      <alignment/>
      <protection/>
    </xf>
    <xf numFmtId="0" fontId="0" fillId="0" borderId="13" xfId="51" applyBorder="1">
      <alignment/>
      <protection/>
    </xf>
    <xf numFmtId="0" fontId="0" fillId="0" borderId="0" xfId="51" applyBorder="1">
      <alignment/>
      <protection/>
    </xf>
    <xf numFmtId="0" fontId="0" fillId="0" borderId="14" xfId="51" applyBorder="1">
      <alignment/>
      <protection/>
    </xf>
    <xf numFmtId="0" fontId="4" fillId="0" borderId="13" xfId="51" applyFont="1" applyBorder="1">
      <alignment/>
      <protection/>
    </xf>
    <xf numFmtId="0" fontId="0" fillId="0" borderId="0" xfId="51" applyFont="1" applyBorder="1">
      <alignment/>
      <protection/>
    </xf>
    <xf numFmtId="0" fontId="0" fillId="0" borderId="13" xfId="51" applyFont="1" applyBorder="1">
      <alignment/>
      <protection/>
    </xf>
    <xf numFmtId="0" fontId="5" fillId="0" borderId="13" xfId="51" applyFont="1" applyBorder="1">
      <alignment/>
      <protection/>
    </xf>
    <xf numFmtId="0" fontId="0" fillId="33" borderId="13" xfId="51" applyFont="1" applyFill="1" applyBorder="1">
      <alignment/>
      <protection/>
    </xf>
    <xf numFmtId="0" fontId="0" fillId="33" borderId="0" xfId="51" applyFont="1" applyFill="1" applyBorder="1" applyAlignment="1">
      <alignment horizontal="left"/>
      <protection/>
    </xf>
    <xf numFmtId="0" fontId="0" fillId="33" borderId="0" xfId="51" applyFill="1" applyBorder="1" applyAlignment="1">
      <alignment horizontal="left"/>
      <protection/>
    </xf>
    <xf numFmtId="0" fontId="0" fillId="33" borderId="14" xfId="51" applyFill="1" applyBorder="1" applyAlignment="1">
      <alignment horizontal="left"/>
      <protection/>
    </xf>
    <xf numFmtId="0" fontId="0" fillId="33" borderId="15" xfId="51" applyFill="1" applyBorder="1" applyAlignment="1">
      <alignment horizontal="left"/>
      <protection/>
    </xf>
    <xf numFmtId="0" fontId="0" fillId="33" borderId="16" xfId="51" applyFill="1" applyBorder="1" applyAlignment="1">
      <alignment horizontal="left"/>
      <protection/>
    </xf>
    <xf numFmtId="0" fontId="6" fillId="0" borderId="10" xfId="51" applyFont="1" applyBorder="1">
      <alignment/>
      <protection/>
    </xf>
    <xf numFmtId="0" fontId="7" fillId="0" borderId="13" xfId="51" applyFont="1" applyBorder="1">
      <alignment/>
      <protection/>
    </xf>
    <xf numFmtId="0" fontId="6" fillId="0" borderId="13" xfId="51" applyFont="1" applyBorder="1">
      <alignment/>
      <protection/>
    </xf>
    <xf numFmtId="0" fontId="7" fillId="0" borderId="17" xfId="51" applyFont="1" applyBorder="1">
      <alignment/>
      <protection/>
    </xf>
    <xf numFmtId="0" fontId="0" fillId="0" borderId="15" xfId="51" applyBorder="1">
      <alignment/>
      <protection/>
    </xf>
    <xf numFmtId="0" fontId="0" fillId="0" borderId="16" xfId="51" applyBorder="1">
      <alignment/>
      <protection/>
    </xf>
    <xf numFmtId="0" fontId="4"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8" fillId="0" borderId="18" xfId="0" applyFont="1" applyBorder="1" applyAlignment="1">
      <alignment horizontal="center" vertical="center"/>
    </xf>
    <xf numFmtId="0" fontId="9" fillId="0" borderId="18" xfId="0" applyFont="1" applyBorder="1" applyAlignment="1">
      <alignment horizontal="justify" wrapText="1"/>
    </xf>
    <xf numFmtId="0" fontId="0" fillId="33" borderId="18" xfId="0" applyFont="1" applyFill="1" applyBorder="1" applyAlignment="1">
      <alignment vertical="center"/>
    </xf>
    <xf numFmtId="0" fontId="0" fillId="0" borderId="18" xfId="0" applyFill="1" applyBorder="1" applyAlignment="1">
      <alignment horizontal="center" vertical="center"/>
    </xf>
    <xf numFmtId="0" fontId="0" fillId="0" borderId="18" xfId="0" applyFont="1" applyFill="1" applyBorder="1" applyAlignment="1">
      <alignment vertical="center"/>
    </xf>
    <xf numFmtId="0" fontId="10" fillId="34" borderId="18" xfId="0" applyFont="1" applyFill="1" applyBorder="1" applyAlignment="1">
      <alignment horizontal="center"/>
    </xf>
    <xf numFmtId="0" fontId="10" fillId="34" borderId="18" xfId="0" applyFont="1" applyFill="1" applyBorder="1" applyAlignment="1">
      <alignment horizontal="center" wrapText="1"/>
    </xf>
    <xf numFmtId="0" fontId="4" fillId="35" borderId="18" xfId="0" applyFont="1" applyFill="1" applyBorder="1" applyAlignment="1">
      <alignment vertical="center"/>
    </xf>
    <xf numFmtId="0" fontId="0" fillId="0" borderId="18" xfId="0" applyBorder="1" applyAlignment="1">
      <alignment vertical="center" wrapText="1"/>
    </xf>
    <xf numFmtId="0" fontId="4" fillId="0" borderId="19" xfId="0" applyFont="1" applyBorder="1" applyAlignment="1">
      <alignment horizontal="center" vertical="center" shrinkToFit="1"/>
    </xf>
    <xf numFmtId="0" fontId="0" fillId="0" borderId="19" xfId="0" applyFont="1" applyBorder="1" applyAlignment="1">
      <alignment vertical="center" wrapText="1"/>
    </xf>
    <xf numFmtId="0" fontId="9" fillId="0" borderId="18" xfId="0" applyFont="1" applyBorder="1" applyAlignment="1">
      <alignment horizontal="justify" vertical="top"/>
    </xf>
    <xf numFmtId="0" fontId="0" fillId="0" borderId="18" xfId="0" applyBorder="1" applyAlignment="1">
      <alignment horizontal="center" vertical="center"/>
    </xf>
    <xf numFmtId="0" fontId="4" fillId="0" borderId="18" xfId="0" applyFont="1" applyBorder="1" applyAlignment="1">
      <alignment horizontal="center" vertical="center"/>
    </xf>
    <xf numFmtId="0" fontId="0" fillId="0" borderId="18" xfId="0" applyFont="1" applyBorder="1" applyAlignment="1">
      <alignment horizontal="justify" vertical="top" wrapText="1"/>
    </xf>
    <xf numFmtId="0" fontId="0" fillId="0" borderId="18" xfId="0" applyBorder="1" applyAlignment="1">
      <alignment vertical="center"/>
    </xf>
    <xf numFmtId="0" fontId="12" fillId="0" borderId="0" xfId="0" applyFont="1" applyAlignment="1">
      <alignment/>
    </xf>
    <xf numFmtId="0" fontId="12" fillId="0" borderId="0" xfId="0" applyFont="1" applyAlignment="1">
      <alignment horizontal="center"/>
    </xf>
    <xf numFmtId="0" fontId="4" fillId="36" borderId="18" xfId="0" applyFont="1" applyFill="1" applyBorder="1" applyAlignment="1">
      <alignment horizontal="center" wrapText="1"/>
    </xf>
    <xf numFmtId="0" fontId="4" fillId="34" borderId="18" xfId="0" applyFont="1" applyFill="1" applyBorder="1" applyAlignment="1">
      <alignment horizontal="center" vertical="center"/>
    </xf>
    <xf numFmtId="0" fontId="4" fillId="37" borderId="18" xfId="0" applyFont="1" applyFill="1" applyBorder="1" applyAlignment="1">
      <alignment horizontal="center" vertical="center"/>
    </xf>
    <xf numFmtId="0" fontId="4" fillId="37" borderId="18" xfId="0" applyFont="1" applyFill="1" applyBorder="1" applyAlignment="1">
      <alignment horizontal="center" vertical="center" wrapText="1"/>
    </xf>
    <xf numFmtId="167" fontId="4" fillId="37" borderId="18" xfId="46" applyNumberFormat="1" applyFont="1" applyFill="1" applyBorder="1" applyAlignment="1" applyProtection="1">
      <alignment horizontal="center" vertical="center" wrapText="1"/>
      <protection/>
    </xf>
    <xf numFmtId="0" fontId="4" fillId="0" borderId="18" xfId="0" applyFont="1" applyFill="1" applyBorder="1" applyAlignment="1">
      <alignment horizontal="left" vertical="center"/>
    </xf>
    <xf numFmtId="0" fontId="0" fillId="0" borderId="18" xfId="0" applyFont="1" applyFill="1" applyBorder="1" applyAlignment="1">
      <alignment horizontal="center" vertical="center"/>
    </xf>
    <xf numFmtId="3" fontId="0" fillId="0" borderId="18" xfId="0" applyNumberFormat="1" applyFont="1" applyBorder="1" applyAlignment="1">
      <alignment horizontal="center" vertical="center"/>
    </xf>
    <xf numFmtId="1" fontId="0" fillId="0" borderId="18" xfId="0" applyNumberFormat="1" applyFont="1" applyFill="1" applyBorder="1" applyAlignment="1">
      <alignment horizontal="center" vertical="center"/>
    </xf>
    <xf numFmtId="0" fontId="0" fillId="0" borderId="18" xfId="0" applyFont="1" applyFill="1" applyBorder="1" applyAlignment="1">
      <alignment horizontal="left" vertical="center"/>
    </xf>
    <xf numFmtId="3" fontId="0" fillId="0" borderId="18" xfId="46" applyNumberFormat="1" applyFont="1" applyFill="1" applyBorder="1" applyAlignment="1" applyProtection="1">
      <alignment horizontal="center" vertical="center"/>
      <protection/>
    </xf>
    <xf numFmtId="0" fontId="12" fillId="0" borderId="0" xfId="0" applyFont="1" applyFill="1" applyAlignment="1">
      <alignment/>
    </xf>
    <xf numFmtId="3" fontId="0" fillId="0" borderId="18"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4" fillId="38" borderId="18" xfId="0" applyFont="1" applyFill="1" applyBorder="1" applyAlignment="1">
      <alignment horizontal="center" vertical="center"/>
    </xf>
    <xf numFmtId="0" fontId="4" fillId="39" borderId="18" xfId="0" applyFont="1" applyFill="1" applyBorder="1" applyAlignment="1">
      <alignment horizontal="center" vertical="center"/>
    </xf>
    <xf numFmtId="0" fontId="4" fillId="39" borderId="18" xfId="0" applyFont="1" applyFill="1" applyBorder="1" applyAlignment="1">
      <alignment horizontal="center" vertical="center" wrapText="1"/>
    </xf>
    <xf numFmtId="0" fontId="4" fillId="40" borderId="18"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4" fillId="41" borderId="18" xfId="0" applyFont="1" applyFill="1" applyBorder="1" applyAlignment="1">
      <alignment horizontal="center" vertical="center" wrapText="1"/>
    </xf>
    <xf numFmtId="0" fontId="4" fillId="42" borderId="18" xfId="0" applyFont="1" applyFill="1" applyBorder="1" applyAlignment="1">
      <alignment horizontal="center" vertical="center" wrapText="1"/>
    </xf>
    <xf numFmtId="2" fontId="0" fillId="0" borderId="18" xfId="0" applyNumberFormat="1" applyFont="1" applyBorder="1" applyAlignment="1">
      <alignment horizontal="center" vertical="center"/>
    </xf>
    <xf numFmtId="2" fontId="0" fillId="33" borderId="18" xfId="0" applyNumberFormat="1" applyFont="1" applyFill="1" applyBorder="1" applyAlignment="1">
      <alignment horizontal="center" vertical="center"/>
    </xf>
    <xf numFmtId="2" fontId="4" fillId="33" borderId="18" xfId="0" applyNumberFormat="1" applyFont="1" applyFill="1" applyBorder="1" applyAlignment="1">
      <alignment horizontal="center" vertical="center"/>
    </xf>
    <xf numFmtId="2" fontId="9" fillId="0" borderId="0" xfId="0" applyNumberFormat="1" applyFont="1" applyFill="1" applyBorder="1" applyAlignment="1">
      <alignment vertical="center"/>
    </xf>
    <xf numFmtId="0" fontId="9" fillId="0" borderId="0" xfId="0" applyFont="1" applyAlignment="1">
      <alignment vertical="center"/>
    </xf>
    <xf numFmtId="2" fontId="0" fillId="0" borderId="0" xfId="0" applyNumberFormat="1" applyFont="1" applyFill="1" applyBorder="1" applyAlignment="1">
      <alignment vertical="center"/>
    </xf>
    <xf numFmtId="0" fontId="0" fillId="0" borderId="0" xfId="0" applyFont="1" applyAlignment="1">
      <alignment/>
    </xf>
    <xf numFmtId="9" fontId="0" fillId="33" borderId="18" xfId="54" applyFont="1" applyFill="1" applyBorder="1" applyAlignment="1" applyProtection="1">
      <alignment horizontal="center" vertical="center"/>
      <protection/>
    </xf>
    <xf numFmtId="9" fontId="0" fillId="0" borderId="0" xfId="0" applyNumberFormat="1" applyFont="1" applyAlignment="1">
      <alignment/>
    </xf>
    <xf numFmtId="0" fontId="9" fillId="0" borderId="0" xfId="0" applyFont="1" applyAlignment="1">
      <alignment/>
    </xf>
    <xf numFmtId="0" fontId="4" fillId="43" borderId="18" xfId="0" applyFont="1" applyFill="1" applyBorder="1" applyAlignment="1">
      <alignment horizontal="center" vertical="center" wrapText="1"/>
    </xf>
    <xf numFmtId="0" fontId="4" fillId="43" borderId="20" xfId="0" applyFont="1" applyFill="1" applyBorder="1" applyAlignment="1">
      <alignment horizontal="center" vertical="center" wrapText="1"/>
    </xf>
    <xf numFmtId="4" fontId="0" fillId="33" borderId="18" xfId="0" applyNumberFormat="1" applyFont="1" applyFill="1" applyBorder="1" applyAlignment="1">
      <alignment horizontal="center" vertical="center"/>
    </xf>
    <xf numFmtId="2" fontId="0" fillId="33" borderId="19" xfId="0" applyNumberFormat="1" applyFont="1" applyFill="1" applyBorder="1" applyAlignment="1">
      <alignment horizontal="center" vertical="center"/>
    </xf>
    <xf numFmtId="0" fontId="0" fillId="0" borderId="18" xfId="0" applyFill="1" applyBorder="1" applyAlignment="1">
      <alignment horizontal="left" vertical="center"/>
    </xf>
    <xf numFmtId="0" fontId="4" fillId="36" borderId="21" xfId="0" applyFont="1" applyFill="1" applyBorder="1" applyAlignment="1">
      <alignment horizontal="center" wrapText="1"/>
    </xf>
    <xf numFmtId="0" fontId="4" fillId="0" borderId="21" xfId="0" applyFont="1" applyFill="1" applyBorder="1" applyAlignment="1">
      <alignment horizontal="left" vertical="center"/>
    </xf>
    <xf numFmtId="0" fontId="0" fillId="0" borderId="21" xfId="0" applyFont="1" applyFill="1" applyBorder="1" applyAlignment="1">
      <alignment horizontal="center" vertical="center"/>
    </xf>
    <xf numFmtId="3" fontId="0" fillId="0" borderId="21" xfId="46" applyNumberFormat="1" applyFont="1" applyFill="1" applyBorder="1" applyAlignment="1" applyProtection="1">
      <alignment horizontal="center" vertical="center"/>
      <protection/>
    </xf>
    <xf numFmtId="3" fontId="0" fillId="0" borderId="21" xfId="0" applyNumberFormat="1" applyFont="1" applyFill="1" applyBorder="1" applyAlignment="1">
      <alignment horizontal="center" vertical="center"/>
    </xf>
    <xf numFmtId="0" fontId="4" fillId="36" borderId="22" xfId="0" applyFont="1" applyFill="1" applyBorder="1" applyAlignment="1">
      <alignment horizontal="center" wrapText="1"/>
    </xf>
    <xf numFmtId="0" fontId="4" fillId="0" borderId="22" xfId="0" applyFont="1" applyFill="1" applyBorder="1" applyAlignment="1">
      <alignment horizontal="left" vertical="center"/>
    </xf>
    <xf numFmtId="1" fontId="0" fillId="0" borderId="20"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10" fillId="34" borderId="21" xfId="0" applyFont="1" applyFill="1" applyBorder="1" applyAlignment="1">
      <alignment horizontal="center" wrapText="1"/>
    </xf>
    <xf numFmtId="0" fontId="0" fillId="0" borderId="22" xfId="0" applyBorder="1" applyAlignment="1">
      <alignment/>
    </xf>
    <xf numFmtId="2" fontId="0" fillId="0" borderId="0" xfId="0" applyNumberFormat="1" applyFont="1" applyAlignment="1">
      <alignment horizontal="center" vertical="center"/>
    </xf>
    <xf numFmtId="2" fontId="0" fillId="0" borderId="18" xfId="0" applyNumberFormat="1" applyFont="1" applyFill="1" applyBorder="1" applyAlignment="1">
      <alignment horizontal="center" vertical="center"/>
    </xf>
    <xf numFmtId="0" fontId="6" fillId="0" borderId="0" xfId="0" applyFont="1" applyAlignment="1">
      <alignment/>
    </xf>
    <xf numFmtId="0" fontId="6" fillId="0" borderId="18" xfId="0" applyFont="1" applyBorder="1" applyAlignment="1">
      <alignment horizontal="justify" vertical="top" wrapText="1"/>
    </xf>
    <xf numFmtId="0" fontId="0" fillId="0" borderId="23" xfId="0" applyFont="1" applyFill="1" applyBorder="1" applyAlignment="1">
      <alignment horizontal="center" vertical="center"/>
    </xf>
    <xf numFmtId="0" fontId="0" fillId="0" borderId="24" xfId="0" applyBorder="1" applyAlignment="1">
      <alignment/>
    </xf>
    <xf numFmtId="0" fontId="4" fillId="34" borderId="18" xfId="0" applyFont="1" applyFill="1" applyBorder="1" applyAlignment="1">
      <alignment horizontal="center" vertical="center" wrapText="1"/>
    </xf>
    <xf numFmtId="0" fontId="4" fillId="0" borderId="18"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33" borderId="17" xfId="51" applyFont="1" applyFill="1" applyBorder="1" applyAlignment="1">
      <alignment horizontal="left"/>
      <protection/>
    </xf>
    <xf numFmtId="0" fontId="8" fillId="0" borderId="18" xfId="0" applyFont="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2013.03.29 - Graphes évolution Mobilités - enquêtes compilées-EMD" xfId="51"/>
    <cellStyle name="Normal_TableauxMobilités_EMD_web-13.03.29"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22"/>
  <sheetViews>
    <sheetView tabSelected="1" zoomScale="98" zoomScaleNormal="98" zoomScalePageLayoutView="0" workbookViewId="0" topLeftCell="A1">
      <selection activeCell="E25" sqref="E25"/>
    </sheetView>
  </sheetViews>
  <sheetFormatPr defaultColWidth="11.421875" defaultRowHeight="12.75"/>
  <cols>
    <col min="1" max="1" width="3.28125" style="1" customWidth="1"/>
    <col min="2" max="2" width="32.57421875" style="1" customWidth="1"/>
    <col min="3" max="8" width="11.421875" style="1" customWidth="1"/>
    <col min="9" max="9" width="2.421875" style="1" customWidth="1"/>
    <col min="10" max="10" width="2.140625" style="1" customWidth="1"/>
    <col min="11" max="11" width="7.421875" style="1" customWidth="1"/>
    <col min="12" max="12" width="2.57421875" style="1" customWidth="1"/>
    <col min="13" max="13" width="11.421875" style="1" customWidth="1"/>
    <col min="14" max="14" width="4.57421875" style="1" customWidth="1"/>
    <col min="15" max="16384" width="11.421875" style="1" customWidth="1"/>
  </cols>
  <sheetData>
    <row r="1" ht="30">
      <c r="A1" s="2" t="s">
        <v>0</v>
      </c>
    </row>
    <row r="2" spans="2:13" ht="12.75">
      <c r="B2" s="3" t="s">
        <v>1</v>
      </c>
      <c r="C2" s="4"/>
      <c r="D2" s="4"/>
      <c r="E2" s="4"/>
      <c r="F2" s="4"/>
      <c r="G2" s="4"/>
      <c r="H2" s="4"/>
      <c r="I2" s="4"/>
      <c r="J2" s="4"/>
      <c r="K2" s="4"/>
      <c r="L2" s="4"/>
      <c r="M2" s="5"/>
    </row>
    <row r="3" spans="2:13" ht="12.75">
      <c r="B3" s="6"/>
      <c r="C3" s="7"/>
      <c r="D3" s="7"/>
      <c r="E3" s="7"/>
      <c r="F3" s="7"/>
      <c r="G3" s="7"/>
      <c r="H3" s="7"/>
      <c r="I3" s="7"/>
      <c r="J3" s="7"/>
      <c r="K3" s="7"/>
      <c r="L3" s="7"/>
      <c r="M3" s="8"/>
    </row>
    <row r="4" spans="2:13" ht="12.75">
      <c r="B4" s="9" t="s">
        <v>2</v>
      </c>
      <c r="C4" s="10" t="s">
        <v>3</v>
      </c>
      <c r="D4" s="7"/>
      <c r="E4" s="7"/>
      <c r="F4" s="7"/>
      <c r="G4" s="7"/>
      <c r="H4" s="7"/>
      <c r="I4" s="7"/>
      <c r="J4" s="7"/>
      <c r="K4" s="7"/>
      <c r="L4" s="7"/>
      <c r="M4" s="8"/>
    </row>
    <row r="5" spans="2:13" ht="12.75">
      <c r="B5" s="11"/>
      <c r="C5" s="10"/>
      <c r="D5" s="7"/>
      <c r="E5" s="7"/>
      <c r="F5" s="7"/>
      <c r="G5" s="7"/>
      <c r="H5" s="7"/>
      <c r="I5" s="7"/>
      <c r="J5" s="7"/>
      <c r="K5" s="7"/>
      <c r="L5" s="7"/>
      <c r="M5" s="8"/>
    </row>
    <row r="6" spans="2:13" ht="12.75">
      <c r="B6" s="9" t="s">
        <v>4</v>
      </c>
      <c r="C6" s="10" t="s">
        <v>5</v>
      </c>
      <c r="D6" s="7"/>
      <c r="E6" s="7"/>
      <c r="F6" s="7"/>
      <c r="G6" s="7"/>
      <c r="H6" s="7"/>
      <c r="I6" s="7"/>
      <c r="J6" s="7"/>
      <c r="K6" s="7"/>
      <c r="L6" s="7"/>
      <c r="M6" s="8"/>
    </row>
    <row r="7" spans="2:13" ht="12.75">
      <c r="B7" s="6"/>
      <c r="C7" s="7"/>
      <c r="D7" s="7"/>
      <c r="E7" s="7"/>
      <c r="F7" s="7"/>
      <c r="G7" s="7"/>
      <c r="H7" s="7"/>
      <c r="I7" s="7"/>
      <c r="J7" s="7"/>
      <c r="K7" s="7"/>
      <c r="L7" s="7"/>
      <c r="M7" s="8"/>
    </row>
    <row r="8" spans="2:13" ht="12.75">
      <c r="B8" s="12" t="s">
        <v>6</v>
      </c>
      <c r="C8" s="7"/>
      <c r="D8" s="7"/>
      <c r="E8" s="7"/>
      <c r="F8" s="7"/>
      <c r="G8" s="7"/>
      <c r="H8" s="7"/>
      <c r="I8" s="7"/>
      <c r="J8" s="7"/>
      <c r="K8" s="7"/>
      <c r="L8" s="7"/>
      <c r="M8" s="8"/>
    </row>
    <row r="9" spans="2:13" ht="12.75">
      <c r="B9" s="9" t="s">
        <v>7</v>
      </c>
      <c r="C9" s="10" t="s">
        <v>8</v>
      </c>
      <c r="D9" s="7"/>
      <c r="E9" s="7"/>
      <c r="F9" s="7"/>
      <c r="G9" s="7"/>
      <c r="H9" s="7"/>
      <c r="I9" s="7"/>
      <c r="J9" s="7"/>
      <c r="K9" s="7"/>
      <c r="L9" s="7"/>
      <c r="M9" s="8"/>
    </row>
    <row r="10" spans="2:13" ht="12.75">
      <c r="B10" s="9" t="s">
        <v>9</v>
      </c>
      <c r="C10" s="10" t="s">
        <v>10</v>
      </c>
      <c r="D10" s="7"/>
      <c r="E10" s="7"/>
      <c r="F10" s="7"/>
      <c r="G10" s="7"/>
      <c r="H10" s="7"/>
      <c r="I10" s="7"/>
      <c r="J10" s="7"/>
      <c r="K10" s="7"/>
      <c r="L10" s="7"/>
      <c r="M10" s="8"/>
    </row>
    <row r="11" spans="2:13" ht="12.75">
      <c r="B11" s="9" t="s">
        <v>11</v>
      </c>
      <c r="C11" s="10" t="s">
        <v>12</v>
      </c>
      <c r="D11" s="7"/>
      <c r="E11" s="7"/>
      <c r="F11" s="7"/>
      <c r="G11" s="7"/>
      <c r="H11" s="7"/>
      <c r="I11" s="7"/>
      <c r="J11" s="7"/>
      <c r="K11" s="7"/>
      <c r="L11" s="7"/>
      <c r="M11" s="8"/>
    </row>
    <row r="12" spans="2:13" ht="12.75">
      <c r="B12" s="11"/>
      <c r="C12" s="10"/>
      <c r="D12" s="7"/>
      <c r="E12" s="7"/>
      <c r="F12" s="7"/>
      <c r="G12" s="7"/>
      <c r="H12" s="7"/>
      <c r="I12" s="7"/>
      <c r="J12" s="7"/>
      <c r="K12" s="7"/>
      <c r="L12" s="7"/>
      <c r="M12" s="8"/>
    </row>
    <row r="13" spans="2:13" ht="12.75">
      <c r="B13" s="6"/>
      <c r="C13" s="7"/>
      <c r="D13" s="7"/>
      <c r="E13" s="7"/>
      <c r="F13" s="7"/>
      <c r="G13" s="7"/>
      <c r="H13" s="7"/>
      <c r="I13" s="7"/>
      <c r="J13" s="7"/>
      <c r="K13" s="7"/>
      <c r="L13" s="7"/>
      <c r="M13" s="8"/>
    </row>
    <row r="14" spans="2:13" ht="12.75">
      <c r="B14" s="13" t="s">
        <v>13</v>
      </c>
      <c r="C14" s="14"/>
      <c r="D14" s="15"/>
      <c r="E14" s="15"/>
      <c r="F14" s="15"/>
      <c r="G14" s="15"/>
      <c r="H14" s="15"/>
      <c r="I14" s="15"/>
      <c r="J14" s="15"/>
      <c r="K14" s="15"/>
      <c r="L14" s="15"/>
      <c r="M14" s="16"/>
    </row>
    <row r="15" spans="2:13" ht="12.75">
      <c r="B15" s="104" t="s">
        <v>14</v>
      </c>
      <c r="C15" s="104"/>
      <c r="D15" s="104"/>
      <c r="E15" s="17"/>
      <c r="F15" s="17"/>
      <c r="G15" s="17"/>
      <c r="H15" s="17"/>
      <c r="I15" s="17"/>
      <c r="J15" s="17"/>
      <c r="K15" s="17"/>
      <c r="L15" s="17"/>
      <c r="M15" s="18"/>
    </row>
    <row r="18" spans="2:13" ht="12.75">
      <c r="B18" s="19" t="s">
        <v>15</v>
      </c>
      <c r="C18" s="4"/>
      <c r="D18" s="4"/>
      <c r="E18" s="4"/>
      <c r="F18" s="4"/>
      <c r="G18" s="4"/>
      <c r="H18" s="4"/>
      <c r="I18" s="4"/>
      <c r="J18" s="4"/>
      <c r="K18" s="4"/>
      <c r="L18" s="4"/>
      <c r="M18" s="5"/>
    </row>
    <row r="19" spans="2:13" ht="12.75">
      <c r="B19" s="20" t="s">
        <v>172</v>
      </c>
      <c r="C19" s="7"/>
      <c r="D19" s="7"/>
      <c r="E19" s="7"/>
      <c r="F19" s="7"/>
      <c r="G19" s="7"/>
      <c r="H19" s="7"/>
      <c r="I19" s="7"/>
      <c r="J19" s="7"/>
      <c r="K19" s="7"/>
      <c r="L19" s="7"/>
      <c r="M19" s="8"/>
    </row>
    <row r="20" spans="2:13" ht="12.75">
      <c r="B20" s="21" t="s">
        <v>171</v>
      </c>
      <c r="C20" s="7"/>
      <c r="D20" s="7"/>
      <c r="E20" s="7"/>
      <c r="F20" s="7"/>
      <c r="G20" s="7"/>
      <c r="H20" s="7"/>
      <c r="I20" s="7"/>
      <c r="J20" s="7"/>
      <c r="K20" s="7"/>
      <c r="L20" s="7"/>
      <c r="M20" s="8"/>
    </row>
    <row r="21" spans="2:13" ht="12.75">
      <c r="B21" s="20"/>
      <c r="C21" s="7"/>
      <c r="D21" s="7"/>
      <c r="E21" s="7"/>
      <c r="F21" s="7"/>
      <c r="G21" s="7"/>
      <c r="H21" s="7"/>
      <c r="I21" s="7"/>
      <c r="J21" s="7"/>
      <c r="K21" s="7"/>
      <c r="L21" s="7"/>
      <c r="M21" s="8"/>
    </row>
    <row r="22" spans="2:13" ht="12.75">
      <c r="B22" s="22" t="s">
        <v>16</v>
      </c>
      <c r="C22" s="23"/>
      <c r="D22" s="23"/>
      <c r="E22" s="23"/>
      <c r="F22" s="23"/>
      <c r="G22" s="23"/>
      <c r="H22" s="23"/>
      <c r="I22" s="23"/>
      <c r="J22" s="23"/>
      <c r="K22" s="23"/>
      <c r="L22" s="23"/>
      <c r="M22" s="24"/>
    </row>
  </sheetData>
  <sheetProtection selectLockedCells="1" selectUnlockedCells="1"/>
  <mergeCells count="1">
    <mergeCell ref="B15:D15"/>
  </mergeCells>
  <printOptions/>
  <pageMargins left="0.7480314960629921" right="0.7480314960629921" top="0.984251968503937" bottom="1.0236220472440944" header="0.5118110236220472" footer="0.5118110236220472"/>
  <pageSetup fitToHeight="1" fitToWidth="1" horizontalDpi="300" verticalDpi="300" orientation="landscape" paperSize="9" scale="96" r:id="rId1"/>
  <headerFooter alignWithMargins="0">
    <oddFooter>&amp;L&amp;"Arial,Gras"Cerema Territoires et ville - Cerema Hauts-de-France&amp;R&amp;"Arial,Gras"Septembre 2019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B23"/>
  <sheetViews>
    <sheetView zoomScale="98" zoomScaleNormal="98" zoomScalePageLayoutView="0" workbookViewId="0" topLeftCell="A1">
      <selection activeCell="D7" sqref="D7"/>
    </sheetView>
  </sheetViews>
  <sheetFormatPr defaultColWidth="11.421875" defaultRowHeight="12.75"/>
  <cols>
    <col min="1" max="1" width="38.28125" style="25" customWidth="1"/>
    <col min="2" max="2" width="76.28125" style="26" customWidth="1"/>
    <col min="3" max="3" width="9.28125" style="27" customWidth="1"/>
    <col min="4" max="16384" width="11.421875" style="27" customWidth="1"/>
  </cols>
  <sheetData>
    <row r="2" spans="1:2" ht="89.25">
      <c r="A2" s="105" t="s">
        <v>17</v>
      </c>
      <c r="B2" s="29" t="s">
        <v>18</v>
      </c>
    </row>
    <row r="3" spans="1:2" ht="15" customHeight="1">
      <c r="A3" s="105"/>
      <c r="B3" s="30" t="s">
        <v>19</v>
      </c>
    </row>
    <row r="4" spans="1:2" ht="12.75">
      <c r="A4" s="31"/>
      <c r="B4" s="32"/>
    </row>
    <row r="5" spans="1:2" ht="15">
      <c r="A5" s="33" t="s">
        <v>20</v>
      </c>
      <c r="B5" s="34" t="s">
        <v>21</v>
      </c>
    </row>
    <row r="6" spans="1:2" ht="12.75">
      <c r="A6" s="35" t="s">
        <v>22</v>
      </c>
      <c r="B6" s="36"/>
    </row>
    <row r="7" spans="1:2" ht="232.5" customHeight="1">
      <c r="A7" s="37" t="s">
        <v>23</v>
      </c>
      <c r="B7" s="38" t="s">
        <v>24</v>
      </c>
    </row>
    <row r="8" spans="1:2" ht="12.75">
      <c r="A8" s="35" t="s">
        <v>25</v>
      </c>
      <c r="B8" s="36"/>
    </row>
    <row r="9" spans="1:2" ht="38.25">
      <c r="A9" s="28" t="s">
        <v>17</v>
      </c>
      <c r="B9" s="39" t="s">
        <v>26</v>
      </c>
    </row>
    <row r="10" spans="1:2" ht="12.75">
      <c r="A10" s="40"/>
      <c r="B10" s="40"/>
    </row>
    <row r="11" spans="1:2" ht="38.25">
      <c r="A11" s="41" t="s">
        <v>27</v>
      </c>
      <c r="B11" s="42" t="s">
        <v>28</v>
      </c>
    </row>
    <row r="12" spans="1:2" ht="12.75">
      <c r="A12" s="41"/>
      <c r="B12" s="42"/>
    </row>
    <row r="13" spans="1:2" ht="63.75">
      <c r="A13" s="41" t="s">
        <v>29</v>
      </c>
      <c r="B13" s="42" t="s">
        <v>30</v>
      </c>
    </row>
    <row r="14" spans="1:2" ht="12.75">
      <c r="A14" s="35" t="s">
        <v>31</v>
      </c>
      <c r="B14" s="42"/>
    </row>
    <row r="15" spans="1:2" ht="38.25">
      <c r="A15" s="41" t="s">
        <v>32</v>
      </c>
      <c r="B15" s="42" t="s">
        <v>33</v>
      </c>
    </row>
    <row r="16" spans="1:2" ht="12.75">
      <c r="A16" s="35" t="s">
        <v>34</v>
      </c>
      <c r="B16" s="42"/>
    </row>
    <row r="17" spans="1:2" ht="25.5">
      <c r="A17" s="41" t="s">
        <v>35</v>
      </c>
      <c r="B17" s="42" t="s">
        <v>36</v>
      </c>
    </row>
    <row r="18" spans="1:2" ht="12.75">
      <c r="A18" s="43"/>
      <c r="B18" s="42"/>
    </row>
    <row r="19" spans="1:2" ht="25.5">
      <c r="A19" s="41" t="s">
        <v>37</v>
      </c>
      <c r="B19" s="42" t="s">
        <v>38</v>
      </c>
    </row>
    <row r="20" spans="1:2" ht="12.75">
      <c r="A20" s="41"/>
      <c r="B20" s="98"/>
    </row>
    <row r="21" spans="1:2" ht="25.5">
      <c r="A21" s="41" t="s">
        <v>39</v>
      </c>
      <c r="B21" s="42" t="s">
        <v>40</v>
      </c>
    </row>
    <row r="22" spans="1:2" ht="12.75">
      <c r="A22" s="43"/>
      <c r="B22" s="42"/>
    </row>
    <row r="23" spans="1:2" ht="38.25">
      <c r="A23" s="41" t="s">
        <v>41</v>
      </c>
      <c r="B23" s="42" t="s">
        <v>42</v>
      </c>
    </row>
  </sheetData>
  <sheetProtection selectLockedCells="1" selectUnlockedCells="1"/>
  <mergeCells count="1">
    <mergeCell ref="A2:A3"/>
  </mergeCells>
  <printOptions/>
  <pageMargins left="0.7480314960629921" right="0.7480314960629921" top="0.984251968503937" bottom="1.0236220472440944" header="0.5118110236220472" footer="0.5118110236220472"/>
  <pageSetup fitToHeight="1" fitToWidth="1" horizontalDpi="300" verticalDpi="300" orientation="portrait" paperSize="9" scale="75" r:id="rId1"/>
  <headerFooter alignWithMargins="0">
    <oddHeader>&amp;C&amp;"Arial,Gras"&amp;12DEFINITIONS</oddHeader>
    <oddFooter>&amp;L&amp;"Arial,Gras"Cerema Territoires et ville - Cerema Hauts-de-France&amp;R&amp;"Arial,Gras"Septembre 2019</oddFooter>
  </headerFooter>
</worksheet>
</file>

<file path=xl/worksheets/sheet3.xml><?xml version="1.0" encoding="utf-8"?>
<worksheet xmlns="http://schemas.openxmlformats.org/spreadsheetml/2006/main" xmlns:r="http://schemas.openxmlformats.org/officeDocument/2006/relationships">
  <dimension ref="A1:C19"/>
  <sheetViews>
    <sheetView zoomScalePageLayoutView="0" workbookViewId="0" topLeftCell="A1">
      <selection activeCell="C10" sqref="C10"/>
    </sheetView>
  </sheetViews>
  <sheetFormatPr defaultColWidth="11.421875" defaultRowHeight="12.75"/>
  <cols>
    <col min="1" max="1" width="41.140625" style="0" customWidth="1"/>
    <col min="2" max="2" width="6.8515625" style="0" bestFit="1" customWidth="1"/>
    <col min="3" max="3" width="84.57421875" style="0" customWidth="1"/>
  </cols>
  <sheetData>
    <row r="1" spans="1:3" ht="15">
      <c r="A1" s="47" t="s">
        <v>44</v>
      </c>
      <c r="B1" s="47" t="s">
        <v>45</v>
      </c>
      <c r="C1" s="93" t="s">
        <v>141</v>
      </c>
    </row>
    <row r="2" spans="1:3" ht="12.75">
      <c r="A2" s="51" t="s">
        <v>68</v>
      </c>
      <c r="B2" s="92">
        <v>2001</v>
      </c>
      <c r="C2" s="94" t="s">
        <v>142</v>
      </c>
    </row>
    <row r="3" spans="1:3" ht="12.75">
      <c r="A3" s="51" t="s">
        <v>87</v>
      </c>
      <c r="B3" s="92">
        <v>2003</v>
      </c>
      <c r="C3" s="94" t="s">
        <v>142</v>
      </c>
    </row>
    <row r="4" spans="1:3" ht="12.75">
      <c r="A4" s="51" t="s">
        <v>96</v>
      </c>
      <c r="B4" s="92">
        <v>2000</v>
      </c>
      <c r="C4" s="94" t="s">
        <v>142</v>
      </c>
    </row>
    <row r="5" spans="1:3" ht="12.75">
      <c r="A5" s="84" t="s">
        <v>133</v>
      </c>
      <c r="B5" s="99">
        <v>2011</v>
      </c>
      <c r="C5" s="100" t="s">
        <v>143</v>
      </c>
    </row>
    <row r="6" spans="1:3" ht="12.75">
      <c r="A6" s="89" t="s">
        <v>140</v>
      </c>
      <c r="B6" s="103">
        <v>2014</v>
      </c>
      <c r="C6" s="94" t="s">
        <v>143</v>
      </c>
    </row>
    <row r="19" ht="12.75">
      <c r="B19" s="97"/>
    </row>
  </sheetData>
  <sheetProtection/>
  <printOptions/>
  <pageMargins left="0.7480314960629921" right="0.7480314960629921" top="0.984251968503937" bottom="1.0236220472440944" header="0.5118110236220472" footer="0.5118110236220472"/>
  <pageSetup horizontalDpi="300" verticalDpi="300" orientation="landscape" paperSize="9" r:id="rId1"/>
  <headerFooter alignWithMargins="0">
    <oddHeader>&amp;C&amp;"Arial,Gras"&amp;12REMARQUES</oddHeader>
    <oddFooter>&amp;L&amp;"Arial,Gras"Cerema Territoires et ville - Cerema Hauts-de-France&amp;R&amp;"Arial,Gras"Septembre 2019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6"/>
  <sheetViews>
    <sheetView zoomScale="98" zoomScaleNormal="98" zoomScalePageLayoutView="0" workbookViewId="0" topLeftCell="B1">
      <selection activeCell="B20" sqref="B20"/>
    </sheetView>
  </sheetViews>
  <sheetFormatPr defaultColWidth="11.57421875" defaultRowHeight="12.75"/>
  <cols>
    <col min="1" max="1" width="11.421875" style="44" customWidth="1"/>
    <col min="2" max="2" width="40.28125" style="44" bestFit="1" customWidth="1"/>
    <col min="3" max="3" width="11.421875" style="44" customWidth="1"/>
    <col min="4" max="4" width="7.7109375" style="45" customWidth="1"/>
    <col min="5" max="5" width="11.8515625" style="45" customWidth="1"/>
    <col min="6" max="6" width="11.28125" style="44" customWidth="1"/>
    <col min="7" max="7" width="12.140625" style="44" customWidth="1"/>
    <col min="8" max="9" width="11.421875" style="44" customWidth="1"/>
    <col min="10" max="10" width="116.57421875" style="44" customWidth="1"/>
    <col min="11" max="16384" width="11.57421875" style="44" customWidth="1"/>
  </cols>
  <sheetData>
    <row r="1" spans="1:10" ht="76.5">
      <c r="A1" s="46" t="s">
        <v>43</v>
      </c>
      <c r="B1" s="47" t="s">
        <v>44</v>
      </c>
      <c r="C1" s="101" t="s">
        <v>169</v>
      </c>
      <c r="D1" s="47" t="s">
        <v>45</v>
      </c>
      <c r="E1" s="48" t="s">
        <v>46</v>
      </c>
      <c r="F1" s="49" t="s">
        <v>47</v>
      </c>
      <c r="G1" s="49" t="s">
        <v>48</v>
      </c>
      <c r="H1" s="50" t="s">
        <v>49</v>
      </c>
      <c r="I1" s="50" t="s">
        <v>166</v>
      </c>
      <c r="J1" s="50" t="s">
        <v>50</v>
      </c>
    </row>
    <row r="2" spans="1:10" ht="12.75">
      <c r="A2" s="46">
        <v>18</v>
      </c>
      <c r="B2" s="51" t="s">
        <v>51</v>
      </c>
      <c r="C2" s="102" t="s">
        <v>170</v>
      </c>
      <c r="D2" s="52">
        <v>2011</v>
      </c>
      <c r="E2" s="53">
        <v>77000</v>
      </c>
      <c r="F2" s="54">
        <v>213.754</v>
      </c>
      <c r="G2" s="52">
        <v>17</v>
      </c>
      <c r="H2" s="52">
        <v>2464</v>
      </c>
      <c r="I2" s="52" t="s">
        <v>168</v>
      </c>
      <c r="J2" s="55" t="s">
        <v>52</v>
      </c>
    </row>
    <row r="3" spans="1:10" ht="12.75">
      <c r="A3" s="46">
        <v>22</v>
      </c>
      <c r="B3" s="51" t="s">
        <v>53</v>
      </c>
      <c r="C3" s="102" t="s">
        <v>170</v>
      </c>
      <c r="D3" s="52">
        <v>2012</v>
      </c>
      <c r="E3" s="53">
        <v>136000</v>
      </c>
      <c r="F3" s="54">
        <v>631.1</v>
      </c>
      <c r="G3" s="52">
        <v>37</v>
      </c>
      <c r="H3" s="52">
        <v>2910</v>
      </c>
      <c r="I3" s="52" t="s">
        <v>168</v>
      </c>
      <c r="J3" s="55" t="s">
        <v>54</v>
      </c>
    </row>
    <row r="4" spans="1:10" ht="12.75">
      <c r="A4" s="46">
        <v>11</v>
      </c>
      <c r="B4" s="51" t="s">
        <v>55</v>
      </c>
      <c r="C4" s="102" t="s">
        <v>170</v>
      </c>
      <c r="D4" s="52">
        <v>2008</v>
      </c>
      <c r="E4" s="53">
        <v>179000</v>
      </c>
      <c r="F4" s="54">
        <v>2155</v>
      </c>
      <c r="G4" s="52">
        <v>31</v>
      </c>
      <c r="H4" s="52">
        <v>3119</v>
      </c>
      <c r="I4" s="52" t="s">
        <v>168</v>
      </c>
      <c r="J4" s="55" t="s">
        <v>56</v>
      </c>
    </row>
    <row r="5" spans="1:10" ht="12.75">
      <c r="A5" s="46">
        <v>32</v>
      </c>
      <c r="B5" s="51" t="s">
        <v>138</v>
      </c>
      <c r="C5" s="102" t="s">
        <v>170</v>
      </c>
      <c r="D5" s="52">
        <v>2014</v>
      </c>
      <c r="E5" s="56">
        <v>99500</v>
      </c>
      <c r="F5" s="54">
        <v>293</v>
      </c>
      <c r="G5" s="52">
        <v>39</v>
      </c>
      <c r="H5" s="52">
        <v>2194</v>
      </c>
      <c r="I5" s="52" t="s">
        <v>168</v>
      </c>
      <c r="J5" s="82" t="s">
        <v>134</v>
      </c>
    </row>
    <row r="6" spans="1:10" ht="12.75">
      <c r="A6" s="46">
        <v>16</v>
      </c>
      <c r="B6" s="51" t="s">
        <v>57</v>
      </c>
      <c r="C6" s="102" t="s">
        <v>170</v>
      </c>
      <c r="D6" s="52">
        <v>2010</v>
      </c>
      <c r="E6" s="53">
        <v>77000</v>
      </c>
      <c r="F6" s="54">
        <v>308.192</v>
      </c>
      <c r="G6" s="52">
        <v>31</v>
      </c>
      <c r="H6" s="52">
        <v>1346</v>
      </c>
      <c r="I6" s="52" t="s">
        <v>168</v>
      </c>
      <c r="J6" s="55" t="s">
        <v>58</v>
      </c>
    </row>
    <row r="7" spans="1:10" ht="12.75">
      <c r="A7" s="88">
        <v>36</v>
      </c>
      <c r="B7" s="89" t="s">
        <v>140</v>
      </c>
      <c r="C7" s="102" t="s">
        <v>170</v>
      </c>
      <c r="D7" s="52">
        <v>2014</v>
      </c>
      <c r="E7" s="56">
        <v>283400</v>
      </c>
      <c r="F7" s="54">
        <v>3105</v>
      </c>
      <c r="G7" s="52">
        <v>153</v>
      </c>
      <c r="H7" s="52">
        <v>4822</v>
      </c>
      <c r="I7" s="52" t="s">
        <v>167</v>
      </c>
      <c r="J7" s="82" t="s">
        <v>146</v>
      </c>
    </row>
    <row r="8" spans="1:10" ht="12.75">
      <c r="A8" s="46">
        <v>12</v>
      </c>
      <c r="B8" s="51" t="s">
        <v>59</v>
      </c>
      <c r="C8" s="102" t="s">
        <v>170</v>
      </c>
      <c r="D8" s="52">
        <v>2008</v>
      </c>
      <c r="E8" s="53">
        <v>98000</v>
      </c>
      <c r="F8" s="54">
        <v>567.801</v>
      </c>
      <c r="G8" s="52">
        <v>34</v>
      </c>
      <c r="H8" s="52">
        <v>1900</v>
      </c>
      <c r="I8" s="52" t="s">
        <v>168</v>
      </c>
      <c r="J8" s="55" t="s">
        <v>60</v>
      </c>
    </row>
    <row r="9" spans="1:10" ht="12.75">
      <c r="A9" s="46">
        <v>10</v>
      </c>
      <c r="B9" s="51" t="s">
        <v>61</v>
      </c>
      <c r="C9" s="102" t="s">
        <v>170</v>
      </c>
      <c r="D9" s="52">
        <v>2007</v>
      </c>
      <c r="E9" s="56">
        <v>140000</v>
      </c>
      <c r="F9" s="54">
        <v>454.842</v>
      </c>
      <c r="G9" s="52">
        <v>53</v>
      </c>
      <c r="H9" s="52">
        <v>1634</v>
      </c>
      <c r="I9" s="52" t="s">
        <v>168</v>
      </c>
      <c r="J9" s="55" t="s">
        <v>62</v>
      </c>
    </row>
    <row r="10" spans="1:10" ht="12.75">
      <c r="A10" s="46">
        <v>4</v>
      </c>
      <c r="B10" s="51" t="s">
        <v>63</v>
      </c>
      <c r="C10" s="102" t="s">
        <v>170</v>
      </c>
      <c r="D10" s="52">
        <v>2004</v>
      </c>
      <c r="E10" s="56">
        <v>87000</v>
      </c>
      <c r="F10" s="54">
        <v>648.959</v>
      </c>
      <c r="G10" s="52">
        <v>39</v>
      </c>
      <c r="H10" s="52">
        <v>1201</v>
      </c>
      <c r="I10" s="52" t="s">
        <v>168</v>
      </c>
      <c r="J10" s="55" t="s">
        <v>64</v>
      </c>
    </row>
    <row r="11" spans="1:10" ht="12.75">
      <c r="A11" s="46">
        <v>43</v>
      </c>
      <c r="B11" s="51" t="s">
        <v>160</v>
      </c>
      <c r="C11" s="102" t="s">
        <v>170</v>
      </c>
      <c r="D11" s="52">
        <v>2017</v>
      </c>
      <c r="E11" s="56">
        <v>133200</v>
      </c>
      <c r="F11" s="54">
        <v>1329</v>
      </c>
      <c r="G11" s="52">
        <v>83</v>
      </c>
      <c r="H11" s="52">
        <v>2752</v>
      </c>
      <c r="I11" s="52" t="s">
        <v>168</v>
      </c>
      <c r="J11" t="s">
        <v>164</v>
      </c>
    </row>
    <row r="12" spans="1:10" ht="12.75">
      <c r="A12" s="46">
        <v>15</v>
      </c>
      <c r="B12" s="51" t="s">
        <v>65</v>
      </c>
      <c r="C12" s="102" t="s">
        <v>170</v>
      </c>
      <c r="D12" s="52">
        <v>2009</v>
      </c>
      <c r="E12" s="56">
        <v>159000</v>
      </c>
      <c r="F12" s="54">
        <v>682.125</v>
      </c>
      <c r="G12" s="52">
        <v>63</v>
      </c>
      <c r="H12" s="52">
        <v>2518</v>
      </c>
      <c r="I12" s="52" t="s">
        <v>168</v>
      </c>
      <c r="J12" s="55" t="s">
        <v>66</v>
      </c>
    </row>
    <row r="13" spans="1:10" ht="12.75">
      <c r="A13" s="46">
        <v>37</v>
      </c>
      <c r="B13" s="51" t="s">
        <v>149</v>
      </c>
      <c r="C13" s="102" t="s">
        <v>170</v>
      </c>
      <c r="D13" s="52">
        <v>2015</v>
      </c>
      <c r="E13" s="56">
        <v>109000</v>
      </c>
      <c r="F13" s="54">
        <v>1260</v>
      </c>
      <c r="G13" s="52">
        <v>99</v>
      </c>
      <c r="H13" s="52">
        <v>3125</v>
      </c>
      <c r="I13" s="52" t="s">
        <v>168</v>
      </c>
      <c r="J13" s="82" t="s">
        <v>148</v>
      </c>
    </row>
    <row r="14" spans="1:10" ht="12.75">
      <c r="A14" s="46">
        <v>5</v>
      </c>
      <c r="B14" s="51" t="s">
        <v>67</v>
      </c>
      <c r="C14" s="102" t="s">
        <v>170</v>
      </c>
      <c r="D14" s="52">
        <v>2004</v>
      </c>
      <c r="E14" s="56">
        <v>96000</v>
      </c>
      <c r="F14" s="54">
        <v>432.281</v>
      </c>
      <c r="G14" s="52">
        <v>38</v>
      </c>
      <c r="H14" s="52">
        <v>1781</v>
      </c>
      <c r="I14" s="52" t="s">
        <v>168</v>
      </c>
      <c r="J14" s="82" t="s">
        <v>144</v>
      </c>
    </row>
    <row r="15" spans="1:10" ht="12.75">
      <c r="A15" s="46">
        <v>33</v>
      </c>
      <c r="B15" s="51" t="s">
        <v>135</v>
      </c>
      <c r="C15" s="102" t="s">
        <v>170</v>
      </c>
      <c r="D15" s="52">
        <v>2014</v>
      </c>
      <c r="E15" s="56">
        <v>112000</v>
      </c>
      <c r="F15" s="54">
        <v>716</v>
      </c>
      <c r="G15" s="52">
        <v>69</v>
      </c>
      <c r="H15" s="52">
        <v>2329</v>
      </c>
      <c r="I15" s="52" t="s">
        <v>168</v>
      </c>
      <c r="J15" s="82" t="s">
        <v>137</v>
      </c>
    </row>
    <row r="16" spans="1:10" ht="12.75">
      <c r="A16" s="46">
        <v>34</v>
      </c>
      <c r="B16" s="51" t="s">
        <v>136</v>
      </c>
      <c r="C16" s="102" t="s">
        <v>170</v>
      </c>
      <c r="D16" s="52">
        <v>2014</v>
      </c>
      <c r="E16" s="56">
        <v>99500</v>
      </c>
      <c r="F16" s="54">
        <v>407</v>
      </c>
      <c r="G16" s="52">
        <v>36</v>
      </c>
      <c r="H16" s="52">
        <v>1929</v>
      </c>
      <c r="I16" s="52" t="s">
        <v>168</v>
      </c>
      <c r="J16" s="82" t="s">
        <v>137</v>
      </c>
    </row>
    <row r="17" spans="1:10" ht="12.75">
      <c r="A17" s="46">
        <v>39</v>
      </c>
      <c r="B17" s="51" t="s">
        <v>151</v>
      </c>
      <c r="C17" s="102" t="s">
        <v>170</v>
      </c>
      <c r="D17" s="52">
        <v>2016</v>
      </c>
      <c r="E17" s="56">
        <v>201200</v>
      </c>
      <c r="F17" s="54">
        <v>1914</v>
      </c>
      <c r="G17" s="52">
        <v>210</v>
      </c>
      <c r="H17" s="52">
        <v>4510</v>
      </c>
      <c r="I17" s="52" t="s">
        <v>168</v>
      </c>
      <c r="J17" s="82" t="s">
        <v>158</v>
      </c>
    </row>
    <row r="18" spans="1:10" s="57" customFormat="1" ht="12.75">
      <c r="A18" s="46">
        <v>2</v>
      </c>
      <c r="B18" s="51" t="s">
        <v>68</v>
      </c>
      <c r="C18" s="102" t="s">
        <v>170</v>
      </c>
      <c r="D18" s="52">
        <v>2001</v>
      </c>
      <c r="E18" s="56">
        <v>117000</v>
      </c>
      <c r="F18" s="54">
        <v>435.791</v>
      </c>
      <c r="G18" s="52">
        <v>38</v>
      </c>
      <c r="H18" s="52">
        <v>3341</v>
      </c>
      <c r="I18" s="52" t="s">
        <v>168</v>
      </c>
      <c r="J18" s="55" t="s">
        <v>69</v>
      </c>
    </row>
    <row r="19" spans="1:10" s="57" customFormat="1" ht="12.75">
      <c r="A19" s="46">
        <v>44</v>
      </c>
      <c r="B19" s="51" t="s">
        <v>161</v>
      </c>
      <c r="C19" s="102" t="s">
        <v>170</v>
      </c>
      <c r="D19" s="52">
        <v>2017</v>
      </c>
      <c r="E19" s="56">
        <v>313700</v>
      </c>
      <c r="F19" s="54">
        <v>8770</v>
      </c>
      <c r="G19" s="52">
        <v>360</v>
      </c>
      <c r="H19" s="52">
        <v>8540</v>
      </c>
      <c r="I19" s="52" t="s">
        <v>168</v>
      </c>
      <c r="J19" s="82" t="s">
        <v>165</v>
      </c>
    </row>
    <row r="20" spans="1:10" s="57" customFormat="1" ht="12.75">
      <c r="A20" s="46">
        <v>45</v>
      </c>
      <c r="B20" s="51" t="s">
        <v>162</v>
      </c>
      <c r="C20" s="102" t="s">
        <v>170</v>
      </c>
      <c r="D20" s="52">
        <v>2017</v>
      </c>
      <c r="E20" s="56">
        <v>241300</v>
      </c>
      <c r="F20" s="54">
        <v>782</v>
      </c>
      <c r="G20" s="52">
        <v>86</v>
      </c>
      <c r="H20" s="52">
        <v>5018</v>
      </c>
      <c r="I20" s="52" t="s">
        <v>168</v>
      </c>
      <c r="J20" s="82" t="s">
        <v>163</v>
      </c>
    </row>
    <row r="21" spans="1:10" ht="12.75">
      <c r="A21" s="46">
        <v>17</v>
      </c>
      <c r="B21" s="51" t="s">
        <v>70</v>
      </c>
      <c r="C21" s="102" t="s">
        <v>170</v>
      </c>
      <c r="D21" s="52">
        <v>2010</v>
      </c>
      <c r="E21" s="56">
        <v>38000</v>
      </c>
      <c r="F21" s="54">
        <v>181.526</v>
      </c>
      <c r="G21" s="52">
        <v>18</v>
      </c>
      <c r="H21" s="52">
        <v>1420</v>
      </c>
      <c r="I21" s="52" t="s">
        <v>168</v>
      </c>
      <c r="J21" s="55" t="s">
        <v>71</v>
      </c>
    </row>
    <row r="22" spans="1:10" ht="12.75">
      <c r="A22" s="46">
        <v>8</v>
      </c>
      <c r="B22" s="51" t="s">
        <v>72</v>
      </c>
      <c r="C22" s="102" t="s">
        <v>170</v>
      </c>
      <c r="D22" s="52">
        <v>2006</v>
      </c>
      <c r="E22" s="56">
        <v>93000</v>
      </c>
      <c r="F22" s="54">
        <v>715.067</v>
      </c>
      <c r="G22" s="52">
        <v>16</v>
      </c>
      <c r="H22" s="52">
        <v>1821</v>
      </c>
      <c r="I22" s="52" t="s">
        <v>168</v>
      </c>
      <c r="J22" s="55" t="s">
        <v>73</v>
      </c>
    </row>
    <row r="23" spans="1:10" ht="12.75">
      <c r="A23" s="46">
        <v>30</v>
      </c>
      <c r="B23" s="51" t="s">
        <v>159</v>
      </c>
      <c r="C23" s="102" t="s">
        <v>170</v>
      </c>
      <c r="D23" s="52">
        <v>2013</v>
      </c>
      <c r="E23" s="58">
        <v>123000</v>
      </c>
      <c r="F23" s="54">
        <v>966.6</v>
      </c>
      <c r="G23" s="52">
        <v>28</v>
      </c>
      <c r="H23" s="52">
        <v>2552</v>
      </c>
      <c r="I23" s="52" t="s">
        <v>168</v>
      </c>
      <c r="J23" s="82" t="s">
        <v>74</v>
      </c>
    </row>
    <row r="24" spans="1:10" ht="12.75">
      <c r="A24" s="46">
        <v>19</v>
      </c>
      <c r="B24" s="51" t="s">
        <v>75</v>
      </c>
      <c r="C24" s="102" t="s">
        <v>170</v>
      </c>
      <c r="D24" s="52">
        <v>2011</v>
      </c>
      <c r="E24" s="56">
        <v>143000</v>
      </c>
      <c r="F24" s="54">
        <v>210.871</v>
      </c>
      <c r="G24" s="52">
        <v>18</v>
      </c>
      <c r="H24" s="52">
        <v>3115</v>
      </c>
      <c r="I24" s="52" t="s">
        <v>168</v>
      </c>
      <c r="J24" s="55" t="s">
        <v>76</v>
      </c>
    </row>
    <row r="25" spans="1:10" ht="12.75">
      <c r="A25" s="46">
        <v>23</v>
      </c>
      <c r="B25" s="51" t="s">
        <v>77</v>
      </c>
      <c r="C25" s="102" t="s">
        <v>170</v>
      </c>
      <c r="D25" s="52">
        <v>2012</v>
      </c>
      <c r="E25" s="56">
        <v>223000</v>
      </c>
      <c r="F25" s="54">
        <v>2329.22</v>
      </c>
      <c r="G25" s="52">
        <v>109</v>
      </c>
      <c r="H25" s="52">
        <v>3197</v>
      </c>
      <c r="I25" s="52" t="s">
        <v>168</v>
      </c>
      <c r="J25" s="55" t="s">
        <v>78</v>
      </c>
    </row>
    <row r="26" spans="1:10" ht="12.75">
      <c r="A26" s="46">
        <v>24</v>
      </c>
      <c r="B26" s="51" t="s">
        <v>79</v>
      </c>
      <c r="C26" s="102" t="s">
        <v>170</v>
      </c>
      <c r="D26" s="52">
        <v>2012</v>
      </c>
      <c r="E26" s="56">
        <v>91000</v>
      </c>
      <c r="F26" s="54">
        <v>439.992</v>
      </c>
      <c r="G26" s="52">
        <v>19</v>
      </c>
      <c r="H26" s="52">
        <v>2044</v>
      </c>
      <c r="I26" s="52" t="s">
        <v>168</v>
      </c>
      <c r="J26" s="55" t="s">
        <v>80</v>
      </c>
    </row>
    <row r="27" spans="1:10" ht="12.75">
      <c r="A27" s="46">
        <v>20</v>
      </c>
      <c r="B27" s="51" t="s">
        <v>81</v>
      </c>
      <c r="C27" s="102" t="s">
        <v>170</v>
      </c>
      <c r="D27" s="52">
        <v>2011</v>
      </c>
      <c r="E27" s="56">
        <v>48000</v>
      </c>
      <c r="F27" s="54">
        <v>149.368</v>
      </c>
      <c r="G27" s="52">
        <v>6</v>
      </c>
      <c r="H27" s="52">
        <v>1731</v>
      </c>
      <c r="I27" s="52" t="s">
        <v>168</v>
      </c>
      <c r="J27" s="55" t="s">
        <v>82</v>
      </c>
    </row>
    <row r="28" spans="1:10" ht="12.75">
      <c r="A28" s="88">
        <v>35</v>
      </c>
      <c r="B28" s="89" t="s">
        <v>139</v>
      </c>
      <c r="C28" s="102" t="s">
        <v>170</v>
      </c>
      <c r="D28" s="52">
        <v>2014</v>
      </c>
      <c r="E28" s="56">
        <v>175800</v>
      </c>
      <c r="F28" s="54">
        <v>1095</v>
      </c>
      <c r="G28" s="52">
        <v>124</v>
      </c>
      <c r="H28" s="52">
        <v>3558</v>
      </c>
      <c r="I28" s="52" t="s">
        <v>168</v>
      </c>
      <c r="J28" s="82" t="s">
        <v>145</v>
      </c>
    </row>
    <row r="29" spans="1:10" ht="12.75">
      <c r="A29" s="46">
        <v>13</v>
      </c>
      <c r="B29" s="51" t="s">
        <v>83</v>
      </c>
      <c r="C29" s="102" t="s">
        <v>170</v>
      </c>
      <c r="D29" s="52">
        <v>2008</v>
      </c>
      <c r="E29" s="56">
        <v>126000</v>
      </c>
      <c r="F29" s="54">
        <v>719.708</v>
      </c>
      <c r="G29" s="52">
        <v>78</v>
      </c>
      <c r="H29" s="52">
        <v>1909</v>
      </c>
      <c r="I29" s="52" t="s">
        <v>168</v>
      </c>
      <c r="J29" s="55" t="s">
        <v>84</v>
      </c>
    </row>
    <row r="30" spans="1:10" ht="12.75">
      <c r="A30" s="46">
        <v>7</v>
      </c>
      <c r="B30" s="51" t="s">
        <v>85</v>
      </c>
      <c r="C30" s="102" t="s">
        <v>170</v>
      </c>
      <c r="D30" s="52">
        <v>2005</v>
      </c>
      <c r="E30" s="56">
        <v>73000</v>
      </c>
      <c r="F30" s="54">
        <v>232.085</v>
      </c>
      <c r="G30" s="52">
        <v>13</v>
      </c>
      <c r="H30" s="52">
        <v>1749</v>
      </c>
      <c r="I30" s="52" t="s">
        <v>168</v>
      </c>
      <c r="J30" s="55" t="s">
        <v>86</v>
      </c>
    </row>
    <row r="31" spans="1:10" ht="12.75">
      <c r="A31" s="46">
        <v>3</v>
      </c>
      <c r="B31" s="51" t="s">
        <v>87</v>
      </c>
      <c r="C31" s="102" t="s">
        <v>170</v>
      </c>
      <c r="D31" s="52">
        <v>2003</v>
      </c>
      <c r="E31" s="56">
        <v>98000</v>
      </c>
      <c r="F31" s="54">
        <v>563.754</v>
      </c>
      <c r="G31" s="52">
        <v>30</v>
      </c>
      <c r="H31" s="52">
        <v>2568</v>
      </c>
      <c r="I31" s="52" t="s">
        <v>168</v>
      </c>
      <c r="J31" s="55" t="s">
        <v>88</v>
      </c>
    </row>
    <row r="32" spans="1:10" ht="12.75">
      <c r="A32" s="46">
        <v>40</v>
      </c>
      <c r="B32" s="51" t="s">
        <v>152</v>
      </c>
      <c r="C32" s="102" t="s">
        <v>170</v>
      </c>
      <c r="D32" s="52">
        <v>2016</v>
      </c>
      <c r="E32" s="56">
        <v>115400</v>
      </c>
      <c r="F32" s="54">
        <v>821</v>
      </c>
      <c r="G32" s="52">
        <v>45</v>
      </c>
      <c r="H32" s="52">
        <v>3076</v>
      </c>
      <c r="I32" s="52" t="s">
        <v>168</v>
      </c>
      <c r="J32" s="82" t="s">
        <v>153</v>
      </c>
    </row>
    <row r="33" spans="1:10" ht="12.75">
      <c r="A33" s="46">
        <v>9</v>
      </c>
      <c r="B33" s="51" t="s">
        <v>89</v>
      </c>
      <c r="C33" s="102" t="s">
        <v>170</v>
      </c>
      <c r="D33" s="52">
        <v>2006</v>
      </c>
      <c r="E33" s="56">
        <v>78000</v>
      </c>
      <c r="F33" s="54">
        <v>373.301</v>
      </c>
      <c r="G33" s="52">
        <v>19</v>
      </c>
      <c r="H33" s="52" t="s">
        <v>90</v>
      </c>
      <c r="I33" s="52" t="s">
        <v>168</v>
      </c>
      <c r="J33" s="55" t="s">
        <v>91</v>
      </c>
    </row>
    <row r="34" spans="1:10" s="57" customFormat="1" ht="12.75">
      <c r="A34" s="46">
        <v>6</v>
      </c>
      <c r="B34" s="51" t="s">
        <v>92</v>
      </c>
      <c r="C34" s="102" t="s">
        <v>170</v>
      </c>
      <c r="D34" s="52">
        <v>2004</v>
      </c>
      <c r="E34" s="56">
        <v>40000</v>
      </c>
      <c r="F34" s="54">
        <v>149.018</v>
      </c>
      <c r="G34" s="52">
        <v>12</v>
      </c>
      <c r="H34" s="52">
        <v>1904</v>
      </c>
      <c r="I34" s="52" t="s">
        <v>168</v>
      </c>
      <c r="J34" s="55" t="s">
        <v>93</v>
      </c>
    </row>
    <row r="35" spans="1:10" ht="12.75">
      <c r="A35" s="46">
        <v>31</v>
      </c>
      <c r="B35" s="51" t="s">
        <v>94</v>
      </c>
      <c r="C35" s="102" t="s">
        <v>170</v>
      </c>
      <c r="D35" s="52">
        <v>2013</v>
      </c>
      <c r="E35" s="58">
        <v>323000</v>
      </c>
      <c r="F35" s="54">
        <v>2479</v>
      </c>
      <c r="G35" s="52">
        <v>94</v>
      </c>
      <c r="H35" s="52">
        <v>4982</v>
      </c>
      <c r="I35" s="52" t="s">
        <v>168</v>
      </c>
      <c r="J35" s="55" t="s">
        <v>95</v>
      </c>
    </row>
    <row r="36" spans="1:10" ht="12.75">
      <c r="A36" s="46">
        <v>1</v>
      </c>
      <c r="B36" s="51" t="s">
        <v>96</v>
      </c>
      <c r="C36" s="102" t="s">
        <v>170</v>
      </c>
      <c r="D36" s="52">
        <v>2000</v>
      </c>
      <c r="E36" s="56">
        <v>67000</v>
      </c>
      <c r="F36" s="54">
        <v>96.96</v>
      </c>
      <c r="G36" s="52">
        <v>6</v>
      </c>
      <c r="H36" s="52">
        <v>1997</v>
      </c>
      <c r="I36" s="52" t="s">
        <v>168</v>
      </c>
      <c r="J36" s="55" t="s">
        <v>97</v>
      </c>
    </row>
    <row r="37" spans="1:10" ht="12.75">
      <c r="A37" s="46">
        <v>26</v>
      </c>
      <c r="B37" s="51" t="s">
        <v>98</v>
      </c>
      <c r="C37" s="102" t="s">
        <v>170</v>
      </c>
      <c r="D37" s="52">
        <v>2012</v>
      </c>
      <c r="E37" s="56">
        <v>68000</v>
      </c>
      <c r="F37" s="54">
        <v>97</v>
      </c>
      <c r="G37" s="52">
        <v>6</v>
      </c>
      <c r="H37" s="52">
        <v>1308</v>
      </c>
      <c r="I37" s="52" t="s">
        <v>168</v>
      </c>
      <c r="J37" s="55" t="s">
        <v>99</v>
      </c>
    </row>
    <row r="38" spans="1:10" ht="12.75">
      <c r="A38" s="46">
        <v>25</v>
      </c>
      <c r="B38" s="51" t="s">
        <v>100</v>
      </c>
      <c r="C38" s="102" t="s">
        <v>170</v>
      </c>
      <c r="D38" s="52">
        <v>2012</v>
      </c>
      <c r="E38" s="56">
        <v>157000</v>
      </c>
      <c r="F38" s="54">
        <v>1851.43</v>
      </c>
      <c r="G38" s="52">
        <v>119</v>
      </c>
      <c r="H38" s="52">
        <v>3089</v>
      </c>
      <c r="I38" s="52" t="s">
        <v>168</v>
      </c>
      <c r="J38" s="55" t="s">
        <v>99</v>
      </c>
    </row>
    <row r="39" spans="1:10" ht="12.75">
      <c r="A39" s="46">
        <v>41</v>
      </c>
      <c r="B39" s="51" t="s">
        <v>154</v>
      </c>
      <c r="C39" s="102" t="s">
        <v>170</v>
      </c>
      <c r="D39" s="52">
        <v>2016</v>
      </c>
      <c r="E39" s="56">
        <v>60800</v>
      </c>
      <c r="F39" s="54">
        <v>425</v>
      </c>
      <c r="G39" s="52">
        <v>25</v>
      </c>
      <c r="H39" s="52">
        <v>1606</v>
      </c>
      <c r="I39" s="52" t="s">
        <v>168</v>
      </c>
      <c r="J39" s="82" t="s">
        <v>155</v>
      </c>
    </row>
    <row r="40" spans="1:10" ht="12.75">
      <c r="A40" s="46">
        <v>38</v>
      </c>
      <c r="B40" s="51" t="s">
        <v>147</v>
      </c>
      <c r="C40" s="102" t="s">
        <v>170</v>
      </c>
      <c r="D40" s="52">
        <v>2015</v>
      </c>
      <c r="E40" s="56">
        <v>78000</v>
      </c>
      <c r="F40" s="54">
        <v>602</v>
      </c>
      <c r="G40" s="52">
        <v>34</v>
      </c>
      <c r="H40" s="52">
        <v>1943</v>
      </c>
      <c r="I40" s="52" t="s">
        <v>168</v>
      </c>
      <c r="J40" s="82" t="s">
        <v>150</v>
      </c>
    </row>
    <row r="41" spans="1:10" ht="12.75">
      <c r="A41" s="46">
        <v>27</v>
      </c>
      <c r="B41" s="51" t="s">
        <v>101</v>
      </c>
      <c r="C41" s="102" t="s">
        <v>170</v>
      </c>
      <c r="D41" s="52">
        <v>2012</v>
      </c>
      <c r="E41" s="56">
        <v>110000</v>
      </c>
      <c r="F41" s="54">
        <v>250</v>
      </c>
      <c r="G41" s="52">
        <v>14</v>
      </c>
      <c r="H41" s="52">
        <v>3795</v>
      </c>
      <c r="I41" s="52" t="s">
        <v>168</v>
      </c>
      <c r="J41" s="55" t="s">
        <v>102</v>
      </c>
    </row>
    <row r="42" spans="1:10" s="57" customFormat="1" ht="12.75">
      <c r="A42" s="46">
        <v>21</v>
      </c>
      <c r="B42" s="51" t="s">
        <v>133</v>
      </c>
      <c r="C42" s="102" t="s">
        <v>170</v>
      </c>
      <c r="D42" s="52">
        <v>2011</v>
      </c>
      <c r="E42" s="56">
        <v>138000</v>
      </c>
      <c r="F42" s="54">
        <v>946</v>
      </c>
      <c r="G42" s="52">
        <v>153</v>
      </c>
      <c r="H42" s="52">
        <v>1315</v>
      </c>
      <c r="I42" s="52" t="s">
        <v>167</v>
      </c>
      <c r="J42" s="55" t="s">
        <v>103</v>
      </c>
    </row>
    <row r="43" spans="1:10" s="57" customFormat="1" ht="12.75">
      <c r="A43" s="46">
        <v>42</v>
      </c>
      <c r="B43" s="51" t="s">
        <v>156</v>
      </c>
      <c r="C43" s="102" t="s">
        <v>170</v>
      </c>
      <c r="D43" s="52">
        <v>2016</v>
      </c>
      <c r="E43" s="56">
        <v>67400</v>
      </c>
      <c r="F43" s="54">
        <v>661</v>
      </c>
      <c r="G43" s="52">
        <v>48</v>
      </c>
      <c r="H43" s="52">
        <v>1455</v>
      </c>
      <c r="I43" s="52" t="s">
        <v>168</v>
      </c>
      <c r="J43" s="82" t="s">
        <v>157</v>
      </c>
    </row>
    <row r="44" spans="1:10" s="57" customFormat="1" ht="12.75">
      <c r="A44" s="46">
        <v>28</v>
      </c>
      <c r="B44" s="51" t="s">
        <v>104</v>
      </c>
      <c r="C44" s="102" t="s">
        <v>170</v>
      </c>
      <c r="D44" s="52">
        <v>2012</v>
      </c>
      <c r="E44" s="56">
        <v>177000</v>
      </c>
      <c r="F44" s="54">
        <v>376.411</v>
      </c>
      <c r="G44" s="52">
        <v>35</v>
      </c>
      <c r="H44" s="52">
        <v>3946</v>
      </c>
      <c r="I44" s="52" t="s">
        <v>168</v>
      </c>
      <c r="J44" s="55" t="s">
        <v>105</v>
      </c>
    </row>
    <row r="45" spans="1:10" ht="12.75">
      <c r="A45" s="46">
        <v>14</v>
      </c>
      <c r="B45" s="51" t="s">
        <v>106</v>
      </c>
      <c r="C45" s="102" t="s">
        <v>170</v>
      </c>
      <c r="D45" s="52">
        <v>2008</v>
      </c>
      <c r="E45" s="56">
        <v>149000</v>
      </c>
      <c r="F45" s="54">
        <v>864.6</v>
      </c>
      <c r="G45" s="52">
        <v>38</v>
      </c>
      <c r="H45" s="52">
        <v>3000</v>
      </c>
      <c r="I45" s="52" t="s">
        <v>168</v>
      </c>
      <c r="J45" s="55" t="s">
        <v>107</v>
      </c>
    </row>
    <row r="46" spans="1:10" ht="12.75">
      <c r="A46" s="46">
        <v>29</v>
      </c>
      <c r="B46" s="51" t="s">
        <v>108</v>
      </c>
      <c r="C46" s="102" t="s">
        <v>170</v>
      </c>
      <c r="D46" s="52">
        <v>2012</v>
      </c>
      <c r="E46" s="56">
        <v>234000</v>
      </c>
      <c r="F46" s="54">
        <v>2406.54</v>
      </c>
      <c r="G46" s="52">
        <v>62</v>
      </c>
      <c r="H46" s="52">
        <v>4381</v>
      </c>
      <c r="I46" s="52" t="s">
        <v>168</v>
      </c>
      <c r="J46" s="55" t="s">
        <v>109</v>
      </c>
    </row>
    <row r="50" ht="11.25"/>
  </sheetData>
  <sheetProtection selectLockedCells="1" selectUnlockedCells="1"/>
  <printOptions/>
  <pageMargins left="0.7480314960629921" right="0.7480314960629921" top="0.984251968503937" bottom="1.0236220472440944" header="0.5118110236220472" footer="0.5118110236220472"/>
  <pageSetup fitToHeight="1" fitToWidth="1" horizontalDpi="300" verticalDpi="300" orientation="landscape" paperSize="9" scale="52" r:id="rId3"/>
  <headerFooter alignWithMargins="0">
    <oddHeader>&amp;C&amp;"Arial,Gras"&amp;12CARACTERISTIQUES DES ENQUETES</oddHeader>
    <oddFooter>&amp;L&amp;"Arial,Gras"Cerema Territoires et ville - Cerema Hauts-de-France&amp;R&amp;"Arial,Gras"Septembre 2019</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46"/>
  <sheetViews>
    <sheetView zoomScale="98" zoomScaleNormal="98" zoomScalePageLayoutView="0" workbookViewId="0" topLeftCell="A1">
      <pane ySplit="1" topLeftCell="A14" activePane="bottomLeft" state="frozen"/>
      <selection pane="topLeft" activeCell="B20" sqref="B20"/>
      <selection pane="bottomLeft" activeCell="B20" sqref="B20"/>
    </sheetView>
  </sheetViews>
  <sheetFormatPr defaultColWidth="11.57421875" defaultRowHeight="12.75"/>
  <cols>
    <col min="1" max="1" width="11.421875" style="59" customWidth="1"/>
    <col min="2" max="2" width="40.28125" style="59" bestFit="1" customWidth="1"/>
    <col min="3" max="3" width="11.421875" style="44" customWidth="1"/>
    <col min="4" max="4" width="7.7109375" style="60" customWidth="1"/>
    <col min="5" max="5" width="11.8515625" style="59" customWidth="1"/>
    <col min="6" max="7" width="12.140625" style="59" customWidth="1"/>
    <col min="8" max="8" width="8.7109375" style="59" customWidth="1"/>
    <col min="9" max="9" width="6.57421875" style="59" customWidth="1"/>
    <col min="10" max="10" width="5.57421875" style="59" customWidth="1"/>
    <col min="11" max="11" width="6.7109375" style="59" customWidth="1"/>
    <col min="12" max="12" width="6.421875" style="59" customWidth="1"/>
    <col min="13" max="13" width="9.7109375" style="59" customWidth="1"/>
    <col min="14" max="14" width="15.00390625" style="59" customWidth="1"/>
    <col min="15" max="15" width="12.421875" style="59" customWidth="1"/>
    <col min="16" max="16" width="10.28125" style="59" customWidth="1"/>
    <col min="17" max="17" width="10.8515625" style="59" customWidth="1"/>
    <col min="18" max="18" width="6.8515625" style="59" customWidth="1"/>
    <col min="19" max="19" width="11.421875" style="59" customWidth="1"/>
    <col min="20" max="20" width="8.57421875" style="59" customWidth="1"/>
    <col min="21" max="21" width="7.7109375" style="59" customWidth="1"/>
    <col min="22" max="16384" width="11.57421875" style="59" customWidth="1"/>
  </cols>
  <sheetData>
    <row r="1" spans="1:21" s="60" customFormat="1" ht="39" customHeight="1">
      <c r="A1" s="46" t="s">
        <v>43</v>
      </c>
      <c r="B1" s="47" t="s">
        <v>44</v>
      </c>
      <c r="C1" s="101" t="s">
        <v>169</v>
      </c>
      <c r="D1" s="47" t="s">
        <v>45</v>
      </c>
      <c r="E1" s="48" t="s">
        <v>46</v>
      </c>
      <c r="F1" s="49" t="s">
        <v>48</v>
      </c>
      <c r="G1" s="50" t="s">
        <v>166</v>
      </c>
      <c r="H1" s="61" t="s">
        <v>110</v>
      </c>
      <c r="I1" s="61" t="s">
        <v>111</v>
      </c>
      <c r="J1" s="62" t="s">
        <v>112</v>
      </c>
      <c r="K1" s="63" t="s">
        <v>113</v>
      </c>
      <c r="L1" s="63" t="s">
        <v>114</v>
      </c>
      <c r="M1" s="64" t="s">
        <v>115</v>
      </c>
      <c r="N1" s="65" t="s">
        <v>116</v>
      </c>
      <c r="O1" s="66" t="s">
        <v>117</v>
      </c>
      <c r="P1" s="66" t="s">
        <v>118</v>
      </c>
      <c r="Q1" s="66" t="s">
        <v>119</v>
      </c>
      <c r="R1" s="49" t="s">
        <v>120</v>
      </c>
      <c r="S1" s="67" t="s">
        <v>121</v>
      </c>
      <c r="T1" s="67" t="s">
        <v>122</v>
      </c>
      <c r="U1" s="67" t="s">
        <v>123</v>
      </c>
    </row>
    <row r="2" spans="1:21" s="60" customFormat="1" ht="16.5" customHeight="1">
      <c r="A2" s="46">
        <v>18</v>
      </c>
      <c r="B2" s="51" t="s">
        <v>51</v>
      </c>
      <c r="C2" s="102" t="s">
        <v>170</v>
      </c>
      <c r="D2" s="52">
        <v>2011</v>
      </c>
      <c r="E2" s="58">
        <v>77000</v>
      </c>
      <c r="F2" s="52">
        <v>17</v>
      </c>
      <c r="G2" s="52" t="s">
        <v>168</v>
      </c>
      <c r="H2" s="68">
        <v>0.87</v>
      </c>
      <c r="I2" s="68">
        <v>0.13</v>
      </c>
      <c r="J2" s="68">
        <v>0.07</v>
      </c>
      <c r="K2" s="68">
        <v>0.03</v>
      </c>
      <c r="L2" s="69">
        <f aca="true" t="shared" si="0" ref="L2:L46">J2+K2</f>
        <v>0.1</v>
      </c>
      <c r="M2" s="68">
        <v>0.04</v>
      </c>
      <c r="N2" s="69">
        <f aca="true" t="shared" si="1" ref="N2:N46">H2+I2</f>
        <v>1</v>
      </c>
      <c r="O2" s="68">
        <v>2.32</v>
      </c>
      <c r="P2" s="68">
        <v>0.43</v>
      </c>
      <c r="Q2" s="69">
        <f aca="true" t="shared" si="2" ref="Q2:Q46">O2+P2</f>
        <v>2.75</v>
      </c>
      <c r="R2" s="68">
        <v>0.02</v>
      </c>
      <c r="S2" s="69">
        <f aca="true" t="shared" si="3" ref="S2:S46">L2+I2+M2+Q2+R2</f>
        <v>3.04</v>
      </c>
      <c r="T2" s="69">
        <f aca="true" t="shared" si="4" ref="T2:T46">U2-Q2</f>
        <v>1.1600000000000001</v>
      </c>
      <c r="U2" s="70">
        <f aca="true" t="shared" si="5" ref="U2:U46">H2+S2</f>
        <v>3.91</v>
      </c>
    </row>
    <row r="3" spans="1:21" s="60" customFormat="1" ht="16.5" customHeight="1">
      <c r="A3" s="46">
        <v>22</v>
      </c>
      <c r="B3" s="51" t="s">
        <v>124</v>
      </c>
      <c r="C3" s="102" t="s">
        <v>170</v>
      </c>
      <c r="D3" s="52">
        <v>2012</v>
      </c>
      <c r="E3" s="58">
        <v>136000</v>
      </c>
      <c r="F3" s="52">
        <v>37</v>
      </c>
      <c r="G3" s="52" t="s">
        <v>168</v>
      </c>
      <c r="H3" s="68">
        <v>0.673</v>
      </c>
      <c r="I3" s="68">
        <v>0.0362</v>
      </c>
      <c r="J3" s="68">
        <v>0.1773</v>
      </c>
      <c r="K3" s="68">
        <v>0.040600000000000004</v>
      </c>
      <c r="L3" s="69">
        <f t="shared" si="0"/>
        <v>0.2179</v>
      </c>
      <c r="M3" s="68">
        <v>0.0184</v>
      </c>
      <c r="N3" s="69">
        <f t="shared" si="1"/>
        <v>0.7092</v>
      </c>
      <c r="O3" s="68">
        <v>2.43578097189106</v>
      </c>
      <c r="P3" s="68">
        <v>0.38634684488027704</v>
      </c>
      <c r="Q3" s="69">
        <f t="shared" si="2"/>
        <v>2.822127816771337</v>
      </c>
      <c r="R3" s="68">
        <v>0.060500000000000005</v>
      </c>
      <c r="S3" s="69">
        <f t="shared" si="3"/>
        <v>3.155127816771337</v>
      </c>
      <c r="T3" s="69">
        <f t="shared" si="4"/>
        <v>1.0060000000000002</v>
      </c>
      <c r="U3" s="70">
        <f t="shared" si="5"/>
        <v>3.828127816771337</v>
      </c>
    </row>
    <row r="4" spans="1:21" s="60" customFormat="1" ht="16.5" customHeight="1">
      <c r="A4" s="46">
        <v>11</v>
      </c>
      <c r="B4" s="51" t="s">
        <v>55</v>
      </c>
      <c r="C4" s="102" t="s">
        <v>170</v>
      </c>
      <c r="D4" s="52">
        <v>2008</v>
      </c>
      <c r="E4" s="58">
        <v>179000</v>
      </c>
      <c r="F4" s="52">
        <v>31</v>
      </c>
      <c r="G4" s="52" t="s">
        <v>168</v>
      </c>
      <c r="H4" s="68">
        <v>1.252</v>
      </c>
      <c r="I4" s="68">
        <v>0.131</v>
      </c>
      <c r="J4" s="68">
        <v>0.094</v>
      </c>
      <c r="K4" s="68">
        <v>0.051000000000000004</v>
      </c>
      <c r="L4" s="69">
        <f t="shared" si="0"/>
        <v>0.14500000000000002</v>
      </c>
      <c r="M4" s="68">
        <v>0.036000000000000004</v>
      </c>
      <c r="N4" s="69">
        <f t="shared" si="1"/>
        <v>1.383</v>
      </c>
      <c r="O4" s="68">
        <v>2.438</v>
      </c>
      <c r="P4" s="68">
        <v>0.40900000000000003</v>
      </c>
      <c r="Q4" s="69">
        <f t="shared" si="2"/>
        <v>2.8470000000000004</v>
      </c>
      <c r="R4" s="68">
        <v>0.062</v>
      </c>
      <c r="S4" s="69">
        <f t="shared" si="3"/>
        <v>3.2210000000000005</v>
      </c>
      <c r="T4" s="69">
        <f t="shared" si="4"/>
        <v>1.6260000000000003</v>
      </c>
      <c r="U4" s="70">
        <f t="shared" si="5"/>
        <v>4.473000000000001</v>
      </c>
    </row>
    <row r="5" spans="1:21" ht="16.5" customHeight="1">
      <c r="A5" s="46">
        <v>32</v>
      </c>
      <c r="B5" s="51" t="s">
        <v>138</v>
      </c>
      <c r="C5" s="102" t="s">
        <v>170</v>
      </c>
      <c r="D5" s="52">
        <v>2014</v>
      </c>
      <c r="E5" s="56">
        <v>99500</v>
      </c>
      <c r="F5" s="52">
        <v>39</v>
      </c>
      <c r="G5" s="52" t="s">
        <v>168</v>
      </c>
      <c r="H5" s="68">
        <v>1.188</v>
      </c>
      <c r="I5" s="68">
        <v>0.027</v>
      </c>
      <c r="J5" s="68">
        <v>0.219</v>
      </c>
      <c r="K5" s="68">
        <v>0.052049999999999985</v>
      </c>
      <c r="L5" s="69">
        <f>J5+K5</f>
        <v>0.27105</v>
      </c>
      <c r="M5" s="68">
        <v>0.01207</v>
      </c>
      <c r="N5" s="69">
        <f>H5+I5</f>
        <v>1.2149999999999999</v>
      </c>
      <c r="O5" s="68">
        <v>2.04266</v>
      </c>
      <c r="P5" s="68">
        <v>0.35229</v>
      </c>
      <c r="Q5" s="69">
        <f>O5+P5</f>
        <v>2.39495</v>
      </c>
      <c r="R5" s="68">
        <v>0.05795</v>
      </c>
      <c r="S5" s="69">
        <f>L5+I5+M5+Q5+R5</f>
        <v>2.76302</v>
      </c>
      <c r="T5" s="69">
        <f>U5-Q5</f>
        <v>1.5560699999999996</v>
      </c>
      <c r="U5" s="70">
        <f>H5+S5</f>
        <v>3.9510199999999998</v>
      </c>
    </row>
    <row r="6" spans="1:21" s="60" customFormat="1" ht="16.5" customHeight="1">
      <c r="A6" s="46">
        <v>16</v>
      </c>
      <c r="B6" s="51" t="s">
        <v>57</v>
      </c>
      <c r="C6" s="102" t="s">
        <v>170</v>
      </c>
      <c r="D6" s="52">
        <v>2010</v>
      </c>
      <c r="E6" s="58">
        <v>77000</v>
      </c>
      <c r="F6" s="52">
        <v>31</v>
      </c>
      <c r="G6" s="52" t="s">
        <v>168</v>
      </c>
      <c r="H6" s="68">
        <v>1.02562</v>
      </c>
      <c r="I6" s="68">
        <v>0.03901</v>
      </c>
      <c r="J6" s="68">
        <v>0.13639</v>
      </c>
      <c r="K6" s="68">
        <v>0.06816000000000001</v>
      </c>
      <c r="L6" s="69">
        <f t="shared" si="0"/>
        <v>0.20455</v>
      </c>
      <c r="M6" s="68">
        <v>0.01003</v>
      </c>
      <c r="N6" s="69">
        <f t="shared" si="1"/>
        <v>1.06463</v>
      </c>
      <c r="O6" s="68">
        <v>1.83949</v>
      </c>
      <c r="P6" s="68">
        <v>0.35479000000000005</v>
      </c>
      <c r="Q6" s="69">
        <f t="shared" si="2"/>
        <v>2.19428</v>
      </c>
      <c r="R6" s="68">
        <v>0.02018</v>
      </c>
      <c r="S6" s="69">
        <f t="shared" si="3"/>
        <v>2.46805</v>
      </c>
      <c r="T6" s="69">
        <f t="shared" si="4"/>
        <v>1.2993899999999998</v>
      </c>
      <c r="U6" s="70">
        <f t="shared" si="5"/>
        <v>3.49367</v>
      </c>
    </row>
    <row r="7" spans="1:21" ht="16.5" customHeight="1">
      <c r="A7" s="88">
        <v>36</v>
      </c>
      <c r="B7" s="89" t="s">
        <v>140</v>
      </c>
      <c r="C7" s="102" t="s">
        <v>170</v>
      </c>
      <c r="D7" s="52">
        <v>2014</v>
      </c>
      <c r="E7" s="56">
        <v>283400</v>
      </c>
      <c r="F7" s="52">
        <v>153</v>
      </c>
      <c r="G7" s="52" t="s">
        <v>167</v>
      </c>
      <c r="H7" s="68">
        <v>1.189</v>
      </c>
      <c r="I7" s="68">
        <v>0.044</v>
      </c>
      <c r="J7" s="68">
        <v>0.13</v>
      </c>
      <c r="K7" s="68">
        <v>0.037</v>
      </c>
      <c r="L7" s="69">
        <f>J7+K7</f>
        <v>0.167</v>
      </c>
      <c r="M7" s="68">
        <v>0.033400000000000006</v>
      </c>
      <c r="N7" s="69">
        <f>H7+I7</f>
        <v>1.233</v>
      </c>
      <c r="O7" s="68">
        <v>1.815</v>
      </c>
      <c r="P7" s="68">
        <v>0.527</v>
      </c>
      <c r="Q7" s="69">
        <f>O7+P7</f>
        <v>2.342</v>
      </c>
      <c r="R7" s="68">
        <v>0.07252</v>
      </c>
      <c r="S7" s="69">
        <f>L7+I7+M7+Q7+R7</f>
        <v>2.65892</v>
      </c>
      <c r="T7" s="69">
        <f>U7-Q7</f>
        <v>1.5059200000000001</v>
      </c>
      <c r="U7" s="70">
        <f>H7+S7</f>
        <v>3.8479200000000002</v>
      </c>
    </row>
    <row r="8" spans="1:22" s="72" customFormat="1" ht="16.5" customHeight="1">
      <c r="A8" s="46">
        <v>12</v>
      </c>
      <c r="B8" s="51" t="s">
        <v>59</v>
      </c>
      <c r="C8" s="102" t="s">
        <v>170</v>
      </c>
      <c r="D8" s="52">
        <v>2008</v>
      </c>
      <c r="E8" s="58">
        <v>98000</v>
      </c>
      <c r="F8" s="52">
        <v>34</v>
      </c>
      <c r="G8" s="52" t="s">
        <v>168</v>
      </c>
      <c r="H8" s="68">
        <v>1.034</v>
      </c>
      <c r="I8" s="68">
        <v>0.08700000000000001</v>
      </c>
      <c r="J8" s="68">
        <v>0.128</v>
      </c>
      <c r="K8" s="68">
        <v>0.064</v>
      </c>
      <c r="L8" s="69">
        <f t="shared" si="0"/>
        <v>0.192</v>
      </c>
      <c r="M8" s="68">
        <v>0.051000000000000004</v>
      </c>
      <c r="N8" s="69">
        <f t="shared" si="1"/>
        <v>1.121</v>
      </c>
      <c r="O8" s="68">
        <v>2.269</v>
      </c>
      <c r="P8" s="68">
        <v>0.42</v>
      </c>
      <c r="Q8" s="69">
        <f t="shared" si="2"/>
        <v>2.689</v>
      </c>
      <c r="R8" s="68">
        <v>0.074</v>
      </c>
      <c r="S8" s="69">
        <f t="shared" si="3"/>
        <v>3.093</v>
      </c>
      <c r="T8" s="69">
        <f t="shared" si="4"/>
        <v>1.4379999999999997</v>
      </c>
      <c r="U8" s="70">
        <f t="shared" si="5"/>
        <v>4.127</v>
      </c>
      <c r="V8" s="71"/>
    </row>
    <row r="9" spans="1:21" s="60" customFormat="1" ht="16.5" customHeight="1">
      <c r="A9" s="46">
        <v>10</v>
      </c>
      <c r="B9" s="51" t="s">
        <v>61</v>
      </c>
      <c r="C9" s="102" t="s">
        <v>170</v>
      </c>
      <c r="D9" s="52">
        <v>2007</v>
      </c>
      <c r="E9" s="58">
        <v>140000</v>
      </c>
      <c r="F9" s="52">
        <v>53</v>
      </c>
      <c r="G9" s="52" t="s">
        <v>168</v>
      </c>
      <c r="H9" s="68">
        <v>1.328</v>
      </c>
      <c r="I9" s="68">
        <v>0.018000000000000002</v>
      </c>
      <c r="J9" s="68">
        <v>0.154</v>
      </c>
      <c r="K9" s="68">
        <v>0.065</v>
      </c>
      <c r="L9" s="69">
        <f t="shared" si="0"/>
        <v>0.219</v>
      </c>
      <c r="M9" s="68">
        <v>0.033</v>
      </c>
      <c r="N9" s="69">
        <f t="shared" si="1"/>
        <v>1.346</v>
      </c>
      <c r="O9" s="68">
        <v>2.24</v>
      </c>
      <c r="P9" s="68">
        <v>0.5660000000000001</v>
      </c>
      <c r="Q9" s="69">
        <f t="shared" si="2"/>
        <v>2.806</v>
      </c>
      <c r="R9" s="68">
        <v>0.031</v>
      </c>
      <c r="S9" s="69">
        <f t="shared" si="3"/>
        <v>3.107</v>
      </c>
      <c r="T9" s="69">
        <f t="shared" si="4"/>
        <v>1.6290000000000004</v>
      </c>
      <c r="U9" s="70">
        <f t="shared" si="5"/>
        <v>4.4350000000000005</v>
      </c>
    </row>
    <row r="10" spans="1:21" s="60" customFormat="1" ht="16.5" customHeight="1">
      <c r="A10" s="46">
        <v>4</v>
      </c>
      <c r="B10" s="51" t="s">
        <v>63</v>
      </c>
      <c r="C10" s="102" t="s">
        <v>170</v>
      </c>
      <c r="D10" s="52">
        <v>2004</v>
      </c>
      <c r="E10" s="58">
        <v>87000</v>
      </c>
      <c r="F10" s="52">
        <v>39</v>
      </c>
      <c r="G10" s="52" t="s">
        <v>168</v>
      </c>
      <c r="H10" s="68">
        <v>0.8240000000000001</v>
      </c>
      <c r="I10" s="68">
        <v>0.094</v>
      </c>
      <c r="J10" s="68">
        <v>0.123</v>
      </c>
      <c r="K10" s="68">
        <v>0.107</v>
      </c>
      <c r="L10" s="69">
        <f t="shared" si="0"/>
        <v>0.22999999999999998</v>
      </c>
      <c r="M10" s="68">
        <v>0.0351502278558099</v>
      </c>
      <c r="N10" s="69">
        <f t="shared" si="1"/>
        <v>0.918</v>
      </c>
      <c r="O10" s="68">
        <v>2.299</v>
      </c>
      <c r="P10" s="68">
        <v>0.35</v>
      </c>
      <c r="Q10" s="69">
        <f t="shared" si="2"/>
        <v>2.649</v>
      </c>
      <c r="R10" s="68">
        <v>0.039</v>
      </c>
      <c r="S10" s="69">
        <f t="shared" si="3"/>
        <v>3.04715022785581</v>
      </c>
      <c r="T10" s="69">
        <f t="shared" si="4"/>
        <v>1.2221502278558098</v>
      </c>
      <c r="U10" s="70">
        <f t="shared" si="5"/>
        <v>3.87115022785581</v>
      </c>
    </row>
    <row r="11" spans="1:21" s="60" customFormat="1" ht="16.5" customHeight="1">
      <c r="A11" s="46">
        <v>43</v>
      </c>
      <c r="B11" s="51" t="s">
        <v>160</v>
      </c>
      <c r="C11" s="102" t="s">
        <v>170</v>
      </c>
      <c r="D11" s="52">
        <v>2017</v>
      </c>
      <c r="E11" s="56">
        <v>133200</v>
      </c>
      <c r="F11" s="52">
        <v>83</v>
      </c>
      <c r="G11" s="52" t="s">
        <v>168</v>
      </c>
      <c r="H11" s="68">
        <v>0.81825</v>
      </c>
      <c r="I11" s="68">
        <v>0.06675</v>
      </c>
      <c r="J11" s="68">
        <v>0.08221</v>
      </c>
      <c r="K11" s="68">
        <v>0.11026</v>
      </c>
      <c r="L11" s="69">
        <f t="shared" si="0"/>
        <v>0.19247</v>
      </c>
      <c r="M11" s="68">
        <v>0.007400000000000004</v>
      </c>
      <c r="N11" s="69">
        <f t="shared" si="1"/>
        <v>0.885</v>
      </c>
      <c r="O11" s="68">
        <v>2.31621</v>
      </c>
      <c r="P11" s="68">
        <v>0.35852</v>
      </c>
      <c r="Q11" s="69">
        <f t="shared" si="2"/>
        <v>2.67473</v>
      </c>
      <c r="R11" s="68">
        <v>0.05522</v>
      </c>
      <c r="S11" s="69">
        <f>L11+I11+M11+Q11+R11</f>
        <v>2.9965699999999997</v>
      </c>
      <c r="T11" s="69">
        <f>U11-Q11</f>
        <v>1.1400899999999998</v>
      </c>
      <c r="U11" s="70">
        <f t="shared" si="5"/>
        <v>3.8148199999999997</v>
      </c>
    </row>
    <row r="12" spans="1:21" s="60" customFormat="1" ht="16.5" customHeight="1">
      <c r="A12" s="46">
        <v>15</v>
      </c>
      <c r="B12" s="51" t="s">
        <v>65</v>
      </c>
      <c r="C12" s="102" t="s">
        <v>170</v>
      </c>
      <c r="D12" s="52">
        <v>2009</v>
      </c>
      <c r="E12" s="58">
        <v>159000</v>
      </c>
      <c r="F12" s="52">
        <v>63</v>
      </c>
      <c r="G12" s="52" t="s">
        <v>168</v>
      </c>
      <c r="H12" s="68">
        <v>1.015</v>
      </c>
      <c r="I12" s="68">
        <v>0.061</v>
      </c>
      <c r="J12" s="68">
        <v>0.107</v>
      </c>
      <c r="K12" s="68">
        <v>0.097</v>
      </c>
      <c r="L12" s="69">
        <f t="shared" si="0"/>
        <v>0.20400000000000001</v>
      </c>
      <c r="M12" s="68">
        <v>0.028</v>
      </c>
      <c r="N12" s="69">
        <f t="shared" si="1"/>
        <v>1.0759999999999998</v>
      </c>
      <c r="O12" s="68">
        <v>2.078</v>
      </c>
      <c r="P12" s="68">
        <v>0.523</v>
      </c>
      <c r="Q12" s="69">
        <f t="shared" si="2"/>
        <v>2.601</v>
      </c>
      <c r="R12" s="68">
        <v>0.075</v>
      </c>
      <c r="S12" s="69">
        <f t="shared" si="3"/>
        <v>2.9690000000000003</v>
      </c>
      <c r="T12" s="69">
        <f t="shared" si="4"/>
        <v>1.383</v>
      </c>
      <c r="U12" s="70">
        <f t="shared" si="5"/>
        <v>3.984</v>
      </c>
    </row>
    <row r="13" spans="1:22" s="60" customFormat="1" ht="16.5" customHeight="1">
      <c r="A13" s="46">
        <v>37</v>
      </c>
      <c r="B13" s="51" t="s">
        <v>149</v>
      </c>
      <c r="C13" s="102" t="s">
        <v>170</v>
      </c>
      <c r="D13" s="52">
        <v>2015</v>
      </c>
      <c r="E13" s="56">
        <v>109000</v>
      </c>
      <c r="F13" s="54">
        <v>99</v>
      </c>
      <c r="G13" s="52" t="s">
        <v>168</v>
      </c>
      <c r="H13" s="68">
        <v>0.952</v>
      </c>
      <c r="I13" s="68">
        <v>0.048</v>
      </c>
      <c r="J13" s="68">
        <v>0.058</v>
      </c>
      <c r="K13" s="68">
        <v>0.071</v>
      </c>
      <c r="L13" s="69">
        <f t="shared" si="0"/>
        <v>0.129</v>
      </c>
      <c r="M13" s="68">
        <v>0.025</v>
      </c>
      <c r="N13" s="69">
        <f t="shared" si="1"/>
        <v>1</v>
      </c>
      <c r="O13" s="68">
        <v>2.318</v>
      </c>
      <c r="P13" s="68">
        <v>0.407</v>
      </c>
      <c r="Q13" s="69">
        <f t="shared" si="2"/>
        <v>2.725</v>
      </c>
      <c r="R13" s="68">
        <v>0.047</v>
      </c>
      <c r="S13" s="69">
        <v>2.973</v>
      </c>
      <c r="T13" s="69">
        <f t="shared" si="4"/>
        <v>1.1999999999999997</v>
      </c>
      <c r="U13" s="70">
        <f>H13+S13</f>
        <v>3.925</v>
      </c>
      <c r="V13" s="95"/>
    </row>
    <row r="14" spans="1:21" s="60" customFormat="1" ht="16.5" customHeight="1">
      <c r="A14" s="46">
        <v>5</v>
      </c>
      <c r="B14" s="51" t="s">
        <v>67</v>
      </c>
      <c r="C14" s="102" t="s">
        <v>170</v>
      </c>
      <c r="D14" s="52">
        <v>2004</v>
      </c>
      <c r="E14" s="58">
        <v>96000</v>
      </c>
      <c r="F14" s="52">
        <v>38</v>
      </c>
      <c r="G14" s="52" t="s">
        <v>168</v>
      </c>
      <c r="H14" s="68">
        <v>0.8223426549013471</v>
      </c>
      <c r="I14" s="68">
        <v>0.10002546076153601</v>
      </c>
      <c r="J14" s="68">
        <v>0.14100000000000001</v>
      </c>
      <c r="K14" s="68">
        <v>0.054</v>
      </c>
      <c r="L14" s="69">
        <f t="shared" si="0"/>
        <v>0.195</v>
      </c>
      <c r="M14" s="68">
        <v>0.036000000000000004</v>
      </c>
      <c r="N14" s="69">
        <f t="shared" si="1"/>
        <v>0.9223681156628831</v>
      </c>
      <c r="O14" s="68">
        <v>1.962</v>
      </c>
      <c r="P14" s="68">
        <v>0.28400000000000003</v>
      </c>
      <c r="Q14" s="69">
        <f t="shared" si="2"/>
        <v>2.246</v>
      </c>
      <c r="R14" s="68">
        <v>0.029</v>
      </c>
      <c r="S14" s="69">
        <f t="shared" si="3"/>
        <v>2.606025460761536</v>
      </c>
      <c r="T14" s="69">
        <f t="shared" si="4"/>
        <v>1.1823681156628827</v>
      </c>
      <c r="U14" s="70">
        <f t="shared" si="5"/>
        <v>3.4283681156628827</v>
      </c>
    </row>
    <row r="15" spans="1:21" s="60" customFormat="1" ht="16.5" customHeight="1">
      <c r="A15" s="46">
        <v>33</v>
      </c>
      <c r="B15" s="51" t="s">
        <v>135</v>
      </c>
      <c r="C15" s="102" t="s">
        <v>170</v>
      </c>
      <c r="D15" s="52">
        <v>2014</v>
      </c>
      <c r="E15" s="56">
        <v>112000</v>
      </c>
      <c r="F15" s="52">
        <v>69</v>
      </c>
      <c r="G15" s="52" t="s">
        <v>168</v>
      </c>
      <c r="H15" s="68">
        <v>1.01584</v>
      </c>
      <c r="I15" s="68">
        <v>0.06626</v>
      </c>
      <c r="J15" s="68">
        <v>0.17409</v>
      </c>
      <c r="K15" s="68">
        <v>0.06111</v>
      </c>
      <c r="L15" s="69">
        <f>J15+K15</f>
        <v>0.2352</v>
      </c>
      <c r="M15" s="68">
        <v>0.020970000000000003</v>
      </c>
      <c r="N15" s="69">
        <f>H15+I15</f>
        <v>1.0821</v>
      </c>
      <c r="O15" s="68">
        <v>2.2286</v>
      </c>
      <c r="P15" s="68">
        <v>0.34633</v>
      </c>
      <c r="Q15" s="69">
        <f>O15+P15</f>
        <v>2.57493</v>
      </c>
      <c r="R15" s="68">
        <v>0.04129</v>
      </c>
      <c r="S15" s="69">
        <f>L15+I15+M15+Q15+R15</f>
        <v>2.93865</v>
      </c>
      <c r="T15" s="69">
        <f>U15-Q15</f>
        <v>1.3795599999999997</v>
      </c>
      <c r="U15" s="70">
        <f>H15+S15</f>
        <v>3.95449</v>
      </c>
    </row>
    <row r="16" spans="1:21" s="60" customFormat="1" ht="16.5" customHeight="1">
      <c r="A16" s="46">
        <v>34</v>
      </c>
      <c r="B16" s="51" t="s">
        <v>136</v>
      </c>
      <c r="C16" s="102" t="s">
        <v>170</v>
      </c>
      <c r="D16" s="52">
        <v>2014</v>
      </c>
      <c r="E16" s="56">
        <v>99500</v>
      </c>
      <c r="F16" s="52">
        <v>36</v>
      </c>
      <c r="G16" s="52" t="s">
        <v>168</v>
      </c>
      <c r="H16" s="68">
        <v>1.066</v>
      </c>
      <c r="I16" s="68">
        <v>0.072</v>
      </c>
      <c r="J16" s="68">
        <v>0.185</v>
      </c>
      <c r="K16" s="68">
        <v>0.054</v>
      </c>
      <c r="L16" s="69">
        <f>J16+K16</f>
        <v>0.239</v>
      </c>
      <c r="M16" s="68">
        <v>0.02</v>
      </c>
      <c r="N16" s="69">
        <f>H16+I16</f>
        <v>1.1380000000000001</v>
      </c>
      <c r="O16" s="68">
        <v>2.192</v>
      </c>
      <c r="P16" s="68">
        <v>0.347</v>
      </c>
      <c r="Q16" s="69">
        <f>O16+P16</f>
        <v>2.539</v>
      </c>
      <c r="R16" s="68">
        <v>0.043</v>
      </c>
      <c r="S16" s="69">
        <f>L16+I16+M16+Q16+R16</f>
        <v>2.9130000000000003</v>
      </c>
      <c r="T16" s="69">
        <f>U16-Q16</f>
        <v>1.44</v>
      </c>
      <c r="U16" s="70">
        <f>H16+S16</f>
        <v>3.979</v>
      </c>
    </row>
    <row r="17" spans="1:21" s="60" customFormat="1" ht="16.5" customHeight="1">
      <c r="A17" s="46">
        <v>39</v>
      </c>
      <c r="B17" s="51" t="s">
        <v>151</v>
      </c>
      <c r="C17" s="102" t="s">
        <v>170</v>
      </c>
      <c r="D17" s="52">
        <v>2016</v>
      </c>
      <c r="E17" s="56">
        <v>201200</v>
      </c>
      <c r="F17" s="52">
        <v>210</v>
      </c>
      <c r="G17" s="52" t="s">
        <v>168</v>
      </c>
      <c r="H17" s="68">
        <v>1.12183</v>
      </c>
      <c r="I17" s="68">
        <v>0.06825</v>
      </c>
      <c r="J17" s="68">
        <v>0.08325</v>
      </c>
      <c r="K17" s="68">
        <v>0.08930999999999999</v>
      </c>
      <c r="L17" s="69">
        <f>J17+K17</f>
        <v>0.17256</v>
      </c>
      <c r="M17" s="68">
        <v>0.02549</v>
      </c>
      <c r="N17" s="69">
        <f>H17+I17</f>
        <v>1.19008</v>
      </c>
      <c r="O17" s="68">
        <v>2.45026</v>
      </c>
      <c r="P17" s="68">
        <v>0.42994</v>
      </c>
      <c r="Q17" s="69">
        <f>O17+P17</f>
        <v>2.8802000000000003</v>
      </c>
      <c r="R17" s="68">
        <v>0.08977</v>
      </c>
      <c r="S17" s="69">
        <f>L17+I17+M17+Q17+R17</f>
        <v>3.2362700000000006</v>
      </c>
      <c r="T17" s="69">
        <f>U17-Q17</f>
        <v>1.4779</v>
      </c>
      <c r="U17" s="70">
        <f>H17+S17</f>
        <v>4.3581</v>
      </c>
    </row>
    <row r="18" spans="1:21" s="60" customFormat="1" ht="16.5" customHeight="1">
      <c r="A18" s="46">
        <v>2</v>
      </c>
      <c r="B18" s="51" t="s">
        <v>68</v>
      </c>
      <c r="C18" s="102" t="s">
        <v>170</v>
      </c>
      <c r="D18" s="52">
        <v>2001</v>
      </c>
      <c r="E18" s="58">
        <v>117000</v>
      </c>
      <c r="F18" s="52">
        <v>38</v>
      </c>
      <c r="G18" s="52" t="s">
        <v>168</v>
      </c>
      <c r="H18" s="68">
        <v>0.62634</v>
      </c>
      <c r="I18" s="68">
        <v>0.19969</v>
      </c>
      <c r="J18" s="68">
        <v>0.08943000000000001</v>
      </c>
      <c r="K18" s="68">
        <v>0.13167</v>
      </c>
      <c r="L18" s="69">
        <f t="shared" si="0"/>
        <v>0.22110000000000002</v>
      </c>
      <c r="M18" s="68">
        <v>0.06149</v>
      </c>
      <c r="N18" s="69">
        <f t="shared" si="1"/>
        <v>0.82603</v>
      </c>
      <c r="O18" s="68">
        <v>1.89486</v>
      </c>
      <c r="P18" s="68">
        <v>0.39338</v>
      </c>
      <c r="Q18" s="69">
        <f t="shared" si="2"/>
        <v>2.28824</v>
      </c>
      <c r="R18" s="68">
        <v>0.06918</v>
      </c>
      <c r="S18" s="69">
        <f t="shared" si="3"/>
        <v>2.8396999999999997</v>
      </c>
      <c r="T18" s="69">
        <f t="shared" si="4"/>
        <v>1.1777999999999995</v>
      </c>
      <c r="U18" s="70">
        <f t="shared" si="5"/>
        <v>3.4660399999999996</v>
      </c>
    </row>
    <row r="19" spans="1:21" s="60" customFormat="1" ht="16.5" customHeight="1">
      <c r="A19" s="46">
        <v>44</v>
      </c>
      <c r="B19" s="51" t="s">
        <v>161</v>
      </c>
      <c r="C19" s="102" t="s">
        <v>170</v>
      </c>
      <c r="D19" s="52">
        <v>2017</v>
      </c>
      <c r="E19" s="56">
        <v>313700</v>
      </c>
      <c r="F19" s="52">
        <v>360</v>
      </c>
      <c r="G19" s="52" t="s">
        <v>168</v>
      </c>
      <c r="H19" s="68">
        <v>1.02591</v>
      </c>
      <c r="I19" s="68">
        <v>0.0184</v>
      </c>
      <c r="J19" s="68">
        <v>0.06462</v>
      </c>
      <c r="K19" s="68">
        <v>0.05433</v>
      </c>
      <c r="L19" s="69">
        <f t="shared" si="0"/>
        <v>0.11895</v>
      </c>
      <c r="M19" s="68">
        <v>0.09623</v>
      </c>
      <c r="N19" s="69">
        <f t="shared" si="1"/>
        <v>1.04431</v>
      </c>
      <c r="O19" s="68">
        <v>2.14735</v>
      </c>
      <c r="P19" s="68">
        <v>0.3419</v>
      </c>
      <c r="Q19" s="69">
        <f t="shared" si="2"/>
        <v>2.4892499999999997</v>
      </c>
      <c r="R19" s="68">
        <v>0.023</v>
      </c>
      <c r="S19" s="69">
        <f>L19+I19+M19+Q19+R19</f>
        <v>2.7458299999999998</v>
      </c>
      <c r="T19" s="69">
        <f>U19-Q19</f>
        <v>1.2824900000000001</v>
      </c>
      <c r="U19" s="70">
        <f>H19+S19</f>
        <v>3.77174</v>
      </c>
    </row>
    <row r="20" spans="1:21" s="60" customFormat="1" ht="16.5" customHeight="1">
      <c r="A20" s="46">
        <v>45</v>
      </c>
      <c r="B20" s="51" t="s">
        <v>162</v>
      </c>
      <c r="C20" s="102" t="s">
        <v>170</v>
      </c>
      <c r="D20" s="52">
        <v>2017</v>
      </c>
      <c r="E20" s="56">
        <v>241300</v>
      </c>
      <c r="F20" s="52">
        <v>86</v>
      </c>
      <c r="G20" s="52" t="s">
        <v>168</v>
      </c>
      <c r="H20" s="68">
        <v>1.02307</v>
      </c>
      <c r="I20" s="68">
        <v>0.02451</v>
      </c>
      <c r="J20" s="68">
        <v>0.15276</v>
      </c>
      <c r="K20" s="68">
        <v>0.185</v>
      </c>
      <c r="L20" s="69">
        <f t="shared" si="0"/>
        <v>0.33776</v>
      </c>
      <c r="M20" s="68">
        <v>0.011079999999999996</v>
      </c>
      <c r="N20" s="69">
        <f t="shared" si="1"/>
        <v>1.04758</v>
      </c>
      <c r="O20" s="68">
        <v>1.838</v>
      </c>
      <c r="P20" s="68">
        <v>0.35097</v>
      </c>
      <c r="Q20" s="69">
        <f t="shared" si="2"/>
        <v>2.1889700000000003</v>
      </c>
      <c r="R20" s="68">
        <v>0.02135</v>
      </c>
      <c r="S20" s="69">
        <f>L20+I20+M20+Q20+R20</f>
        <v>2.58367</v>
      </c>
      <c r="T20" s="69">
        <f>U20-Q20</f>
        <v>1.41777</v>
      </c>
      <c r="U20" s="70">
        <f>H20+S20</f>
        <v>3.6067400000000003</v>
      </c>
    </row>
    <row r="21" spans="1:21" s="60" customFormat="1" ht="16.5" customHeight="1">
      <c r="A21" s="46">
        <v>17</v>
      </c>
      <c r="B21" s="51" t="s">
        <v>70</v>
      </c>
      <c r="C21" s="102" t="s">
        <v>170</v>
      </c>
      <c r="D21" s="52">
        <v>2010</v>
      </c>
      <c r="E21" s="58">
        <v>38000</v>
      </c>
      <c r="F21" s="52">
        <v>18</v>
      </c>
      <c r="G21" s="52" t="s">
        <v>168</v>
      </c>
      <c r="H21" s="68">
        <v>0.7916000000000001</v>
      </c>
      <c r="I21" s="68">
        <v>0.030180000000000002</v>
      </c>
      <c r="J21" s="68">
        <v>0.011630000000000001</v>
      </c>
      <c r="K21" s="68">
        <v>0.09741000000000001</v>
      </c>
      <c r="L21" s="69">
        <f t="shared" si="0"/>
        <v>0.10904000000000001</v>
      </c>
      <c r="M21" s="68">
        <v>0.0129</v>
      </c>
      <c r="N21" s="69">
        <f t="shared" si="1"/>
        <v>0.8217800000000001</v>
      </c>
      <c r="O21" s="68">
        <v>1.9717600000000002</v>
      </c>
      <c r="P21" s="68">
        <v>0.41698</v>
      </c>
      <c r="Q21" s="69">
        <f t="shared" si="2"/>
        <v>2.3887400000000003</v>
      </c>
      <c r="R21" s="68">
        <v>0.02696</v>
      </c>
      <c r="S21" s="69">
        <f t="shared" si="3"/>
        <v>2.56782</v>
      </c>
      <c r="T21" s="69">
        <f t="shared" si="4"/>
        <v>0.9706799999999998</v>
      </c>
      <c r="U21" s="70">
        <f t="shared" si="5"/>
        <v>3.35942</v>
      </c>
    </row>
    <row r="22" spans="1:21" s="60" customFormat="1" ht="16.5" customHeight="1">
      <c r="A22" s="46">
        <v>8</v>
      </c>
      <c r="B22" s="51" t="s">
        <v>72</v>
      </c>
      <c r="C22" s="102" t="s">
        <v>170</v>
      </c>
      <c r="D22" s="52">
        <v>2006</v>
      </c>
      <c r="E22" s="58">
        <v>93000</v>
      </c>
      <c r="F22" s="52">
        <v>16</v>
      </c>
      <c r="G22" s="52" t="s">
        <v>168</v>
      </c>
      <c r="H22" s="68">
        <v>0.875</v>
      </c>
      <c r="I22" s="68">
        <v>0.034</v>
      </c>
      <c r="J22" s="68">
        <v>0.054</v>
      </c>
      <c r="K22" s="68">
        <v>0.041</v>
      </c>
      <c r="L22" s="69">
        <f t="shared" si="0"/>
        <v>0.095</v>
      </c>
      <c r="M22" s="68">
        <v>0.052000000000000005</v>
      </c>
      <c r="N22" s="69">
        <f t="shared" si="1"/>
        <v>0.909</v>
      </c>
      <c r="O22" s="68">
        <v>2.451</v>
      </c>
      <c r="P22" s="68">
        <v>0.315</v>
      </c>
      <c r="Q22" s="69">
        <f t="shared" si="2"/>
        <v>2.766</v>
      </c>
      <c r="R22" s="68">
        <v>0.029</v>
      </c>
      <c r="S22" s="69">
        <f t="shared" si="3"/>
        <v>2.976</v>
      </c>
      <c r="T22" s="69">
        <f t="shared" si="4"/>
        <v>1.085</v>
      </c>
      <c r="U22" s="70">
        <f t="shared" si="5"/>
        <v>3.851</v>
      </c>
    </row>
    <row r="23" spans="1:21" ht="16.5" customHeight="1">
      <c r="A23" s="46">
        <v>30</v>
      </c>
      <c r="B23" s="51" t="s">
        <v>159</v>
      </c>
      <c r="C23" s="102" t="s">
        <v>170</v>
      </c>
      <c r="D23" s="52">
        <v>2013</v>
      </c>
      <c r="E23" s="58">
        <v>123000</v>
      </c>
      <c r="F23" s="58">
        <v>28</v>
      </c>
      <c r="G23" s="52" t="s">
        <v>168</v>
      </c>
      <c r="H23" s="68">
        <v>0.6499400000000001</v>
      </c>
      <c r="I23" s="68">
        <v>0.07899</v>
      </c>
      <c r="J23" s="68">
        <v>0.0969</v>
      </c>
      <c r="K23" s="68">
        <v>0.07970000000000001</v>
      </c>
      <c r="L23" s="69">
        <f t="shared" si="0"/>
        <v>0.1766</v>
      </c>
      <c r="M23" s="68">
        <v>0.055260000000000004</v>
      </c>
      <c r="N23" s="69">
        <f t="shared" si="1"/>
        <v>0.7289300000000001</v>
      </c>
      <c r="O23" s="68">
        <v>2.44508</v>
      </c>
      <c r="P23" s="68">
        <v>0.36409</v>
      </c>
      <c r="Q23" s="69">
        <f t="shared" si="2"/>
        <v>2.80917</v>
      </c>
      <c r="R23" s="68">
        <v>0.0506</v>
      </c>
      <c r="S23" s="69">
        <f t="shared" si="3"/>
        <v>3.17062</v>
      </c>
      <c r="T23" s="69">
        <f t="shared" si="4"/>
        <v>1.01139</v>
      </c>
      <c r="U23" s="70">
        <f t="shared" si="5"/>
        <v>3.82056</v>
      </c>
    </row>
    <row r="24" spans="1:21" s="60" customFormat="1" ht="16.5" customHeight="1">
      <c r="A24" s="46">
        <v>19</v>
      </c>
      <c r="B24" s="51" t="s">
        <v>75</v>
      </c>
      <c r="C24" s="102" t="s">
        <v>170</v>
      </c>
      <c r="D24" s="52">
        <v>2011</v>
      </c>
      <c r="E24" s="58">
        <v>143000</v>
      </c>
      <c r="F24" s="52">
        <v>18</v>
      </c>
      <c r="G24" s="52" t="s">
        <v>168</v>
      </c>
      <c r="H24" s="68">
        <v>1.085</v>
      </c>
      <c r="I24" s="68">
        <v>0.306</v>
      </c>
      <c r="J24" s="68">
        <v>0.191</v>
      </c>
      <c r="K24" s="68">
        <v>0.015</v>
      </c>
      <c r="L24" s="69">
        <f t="shared" si="0"/>
        <v>0.20600000000000002</v>
      </c>
      <c r="M24" s="68">
        <f>0.021+0.016</f>
        <v>0.037000000000000005</v>
      </c>
      <c r="N24" s="69">
        <f t="shared" si="1"/>
        <v>1.391</v>
      </c>
      <c r="O24" s="68">
        <v>2.015</v>
      </c>
      <c r="P24" s="68">
        <v>0.375</v>
      </c>
      <c r="Q24" s="69">
        <f t="shared" si="2"/>
        <v>2.39</v>
      </c>
      <c r="R24" s="68">
        <v>0.034</v>
      </c>
      <c r="S24" s="69">
        <f t="shared" si="3"/>
        <v>2.973</v>
      </c>
      <c r="T24" s="69">
        <f t="shared" si="4"/>
        <v>1.6679999999999997</v>
      </c>
      <c r="U24" s="70">
        <f t="shared" si="5"/>
        <v>4.058</v>
      </c>
    </row>
    <row r="25" spans="1:21" s="60" customFormat="1" ht="16.5" customHeight="1">
      <c r="A25" s="46">
        <v>23</v>
      </c>
      <c r="B25" s="51" t="s">
        <v>77</v>
      </c>
      <c r="C25" s="102" t="s">
        <v>170</v>
      </c>
      <c r="D25" s="52">
        <v>2012</v>
      </c>
      <c r="E25" s="58">
        <v>223000</v>
      </c>
      <c r="F25" s="52">
        <v>109</v>
      </c>
      <c r="G25" s="52" t="s">
        <v>168</v>
      </c>
      <c r="H25" s="68">
        <v>0.6910000000000001</v>
      </c>
      <c r="I25" s="68">
        <v>0.062</v>
      </c>
      <c r="J25" s="68">
        <v>0.133</v>
      </c>
      <c r="K25" s="68">
        <v>0.051000000000000004</v>
      </c>
      <c r="L25" s="69">
        <f t="shared" si="0"/>
        <v>0.184</v>
      </c>
      <c r="M25" s="68">
        <v>0.025</v>
      </c>
      <c r="N25" s="69">
        <f t="shared" si="1"/>
        <v>0.7530000000000001</v>
      </c>
      <c r="O25" s="68">
        <v>2.299</v>
      </c>
      <c r="P25" s="68">
        <v>0.327</v>
      </c>
      <c r="Q25" s="69">
        <f t="shared" si="2"/>
        <v>2.626</v>
      </c>
      <c r="R25" s="68">
        <v>0.082</v>
      </c>
      <c r="S25" s="69">
        <f t="shared" si="3"/>
        <v>2.9789999999999996</v>
      </c>
      <c r="T25" s="69">
        <f t="shared" si="4"/>
        <v>1.044</v>
      </c>
      <c r="U25" s="70">
        <f t="shared" si="5"/>
        <v>3.67</v>
      </c>
    </row>
    <row r="26" spans="1:21" s="60" customFormat="1" ht="16.5" customHeight="1">
      <c r="A26" s="46">
        <v>24</v>
      </c>
      <c r="B26" s="51" t="s">
        <v>79</v>
      </c>
      <c r="C26" s="102" t="s">
        <v>170</v>
      </c>
      <c r="D26" s="52">
        <v>2012</v>
      </c>
      <c r="E26" s="58">
        <v>91000</v>
      </c>
      <c r="F26" s="52">
        <v>19</v>
      </c>
      <c r="G26" s="52" t="s">
        <v>168</v>
      </c>
      <c r="H26" s="68">
        <v>0.663</v>
      </c>
      <c r="I26" s="68">
        <v>0.045</v>
      </c>
      <c r="J26" s="68">
        <v>0.08700000000000001</v>
      </c>
      <c r="K26" s="68">
        <v>0.029</v>
      </c>
      <c r="L26" s="69">
        <f t="shared" si="0"/>
        <v>0.116</v>
      </c>
      <c r="M26" s="68">
        <v>0.031</v>
      </c>
      <c r="N26" s="69">
        <f t="shared" si="1"/>
        <v>0.7080000000000001</v>
      </c>
      <c r="O26" s="68">
        <v>2.206</v>
      </c>
      <c r="P26" s="68">
        <v>0.427</v>
      </c>
      <c r="Q26" s="69">
        <f t="shared" si="2"/>
        <v>2.633</v>
      </c>
      <c r="R26" s="68">
        <v>0.036000000000000004</v>
      </c>
      <c r="S26" s="69">
        <f t="shared" si="3"/>
        <v>2.861</v>
      </c>
      <c r="T26" s="69">
        <f t="shared" si="4"/>
        <v>0.891</v>
      </c>
      <c r="U26" s="70">
        <f t="shared" si="5"/>
        <v>3.524</v>
      </c>
    </row>
    <row r="27" spans="1:21" s="60" customFormat="1" ht="16.5" customHeight="1">
      <c r="A27" s="46">
        <v>20</v>
      </c>
      <c r="B27" s="51" t="s">
        <v>81</v>
      </c>
      <c r="C27" s="102" t="s">
        <v>170</v>
      </c>
      <c r="D27" s="52">
        <v>2011</v>
      </c>
      <c r="E27" s="58">
        <v>48000</v>
      </c>
      <c r="F27" s="52">
        <v>6</v>
      </c>
      <c r="G27" s="52" t="s">
        <v>168</v>
      </c>
      <c r="H27" s="68">
        <v>0.74</v>
      </c>
      <c r="I27" s="68">
        <v>0.08700000000000001</v>
      </c>
      <c r="J27" s="68">
        <v>0.024</v>
      </c>
      <c r="K27" s="68">
        <v>0.07</v>
      </c>
      <c r="L27" s="69">
        <f t="shared" si="0"/>
        <v>0.094</v>
      </c>
      <c r="M27" s="68">
        <f>0.019+0.02</f>
        <v>0.039</v>
      </c>
      <c r="N27" s="69">
        <f t="shared" si="1"/>
        <v>0.827</v>
      </c>
      <c r="O27" s="68">
        <v>2.416</v>
      </c>
      <c r="P27" s="68">
        <v>0.6890000000000001</v>
      </c>
      <c r="Q27" s="69">
        <f t="shared" si="2"/>
        <v>3.105</v>
      </c>
      <c r="R27" s="68">
        <v>0.108</v>
      </c>
      <c r="S27" s="69">
        <f t="shared" si="3"/>
        <v>3.4330000000000003</v>
      </c>
      <c r="T27" s="69">
        <f t="shared" si="4"/>
        <v>1.068</v>
      </c>
      <c r="U27" s="70">
        <f t="shared" si="5"/>
        <v>4.173</v>
      </c>
    </row>
    <row r="28" spans="1:21" ht="16.5" customHeight="1">
      <c r="A28" s="88">
        <v>35</v>
      </c>
      <c r="B28" s="89" t="s">
        <v>139</v>
      </c>
      <c r="C28" s="102" t="s">
        <v>170</v>
      </c>
      <c r="D28" s="52">
        <v>2014</v>
      </c>
      <c r="E28" s="56">
        <v>175800</v>
      </c>
      <c r="F28" s="54">
        <v>124</v>
      </c>
      <c r="G28" s="52" t="s">
        <v>168</v>
      </c>
      <c r="H28" s="68">
        <v>0.855</v>
      </c>
      <c r="I28" s="68">
        <v>0.01762</v>
      </c>
      <c r="J28" s="68">
        <v>0.05194</v>
      </c>
      <c r="K28" s="68">
        <v>0.11818</v>
      </c>
      <c r="L28" s="69">
        <f>J28+K28</f>
        <v>0.17012</v>
      </c>
      <c r="M28" s="68">
        <v>0.0046099999999999995</v>
      </c>
      <c r="N28" s="69">
        <f>H28+I28</f>
        <v>0.87262</v>
      </c>
      <c r="O28" s="68">
        <v>2.07591</v>
      </c>
      <c r="P28" s="68">
        <v>0.42802</v>
      </c>
      <c r="Q28" s="69">
        <f>O28+P28</f>
        <v>2.50393</v>
      </c>
      <c r="R28" s="68">
        <v>0.05414</v>
      </c>
      <c r="S28" s="69">
        <f>L28+I28+M28+Q28+R28</f>
        <v>2.7504199999999996</v>
      </c>
      <c r="T28" s="69">
        <f>U28-Q28</f>
        <v>1.1014899999999996</v>
      </c>
      <c r="U28" s="70">
        <f>H28+S28</f>
        <v>3.6054199999999996</v>
      </c>
    </row>
    <row r="29" spans="1:21" s="60" customFormat="1" ht="16.5" customHeight="1">
      <c r="A29" s="46">
        <v>13</v>
      </c>
      <c r="B29" s="51" t="s">
        <v>83</v>
      </c>
      <c r="C29" s="102" t="s">
        <v>170</v>
      </c>
      <c r="D29" s="52">
        <v>2008</v>
      </c>
      <c r="E29" s="58">
        <v>126000</v>
      </c>
      <c r="F29" s="52">
        <v>78</v>
      </c>
      <c r="G29" s="52" t="s">
        <v>168</v>
      </c>
      <c r="H29" s="68">
        <v>1.03895</v>
      </c>
      <c r="I29" s="68">
        <v>0.06766000000000001</v>
      </c>
      <c r="J29" s="68">
        <v>0.11182</v>
      </c>
      <c r="K29" s="68">
        <v>0.08344</v>
      </c>
      <c r="L29" s="69">
        <f t="shared" si="0"/>
        <v>0.19526</v>
      </c>
      <c r="M29" s="68">
        <v>0.036270000000000004</v>
      </c>
      <c r="N29" s="69">
        <f t="shared" si="1"/>
        <v>1.10661</v>
      </c>
      <c r="O29" s="68">
        <v>2.3809</v>
      </c>
      <c r="P29" s="68">
        <v>0.38326000000000005</v>
      </c>
      <c r="Q29" s="69">
        <f t="shared" si="2"/>
        <v>2.76416</v>
      </c>
      <c r="R29" s="68">
        <v>0.06738000000000001</v>
      </c>
      <c r="S29" s="69">
        <f t="shared" si="3"/>
        <v>3.13073</v>
      </c>
      <c r="T29" s="69">
        <f t="shared" si="4"/>
        <v>1.4055199999999997</v>
      </c>
      <c r="U29" s="70">
        <f t="shared" si="5"/>
        <v>4.16968</v>
      </c>
    </row>
    <row r="30" spans="1:21" s="60" customFormat="1" ht="16.5" customHeight="1">
      <c r="A30" s="46">
        <v>7</v>
      </c>
      <c r="B30" s="51" t="s">
        <v>85</v>
      </c>
      <c r="C30" s="102" t="s">
        <v>170</v>
      </c>
      <c r="D30" s="52">
        <v>2005</v>
      </c>
      <c r="E30" s="58">
        <v>73000</v>
      </c>
      <c r="F30" s="52">
        <v>13</v>
      </c>
      <c r="G30" s="52" t="s">
        <v>168</v>
      </c>
      <c r="H30" s="68">
        <v>0.878</v>
      </c>
      <c r="I30" s="68">
        <v>0.0583133978266122</v>
      </c>
      <c r="J30" s="68">
        <v>0.109</v>
      </c>
      <c r="K30" s="68">
        <v>0.052000000000000005</v>
      </c>
      <c r="L30" s="69">
        <f t="shared" si="0"/>
        <v>0.161</v>
      </c>
      <c r="M30" s="68">
        <v>0.06</v>
      </c>
      <c r="N30" s="69">
        <f t="shared" si="1"/>
        <v>0.9363133978266122</v>
      </c>
      <c r="O30" s="68">
        <v>2.193</v>
      </c>
      <c r="P30" s="68">
        <v>0.396</v>
      </c>
      <c r="Q30" s="69">
        <f t="shared" si="2"/>
        <v>2.589</v>
      </c>
      <c r="R30" s="68">
        <v>0.02</v>
      </c>
      <c r="S30" s="69">
        <f t="shared" si="3"/>
        <v>2.8883133978266122</v>
      </c>
      <c r="T30" s="69">
        <f t="shared" si="4"/>
        <v>1.1773133978266124</v>
      </c>
      <c r="U30" s="70">
        <f t="shared" si="5"/>
        <v>3.7663133978266123</v>
      </c>
    </row>
    <row r="31" spans="1:21" s="60" customFormat="1" ht="16.5" customHeight="1">
      <c r="A31" s="46">
        <v>3</v>
      </c>
      <c r="B31" s="51" t="s">
        <v>87</v>
      </c>
      <c r="C31" s="102" t="s">
        <v>170</v>
      </c>
      <c r="D31" s="52">
        <v>2003</v>
      </c>
      <c r="E31" s="58">
        <v>98000</v>
      </c>
      <c r="F31" s="52">
        <v>30</v>
      </c>
      <c r="G31" s="52" t="s">
        <v>168</v>
      </c>
      <c r="H31" s="68">
        <v>0.51478724138894</v>
      </c>
      <c r="I31" s="68">
        <v>0.0968902175990957</v>
      </c>
      <c r="J31" s="68">
        <v>0.0742851904269549</v>
      </c>
      <c r="K31" s="68">
        <v>0.057</v>
      </c>
      <c r="L31" s="69">
        <f t="shared" si="0"/>
        <v>0.1312851904269549</v>
      </c>
      <c r="M31" s="68">
        <v>0.00905183004144355</v>
      </c>
      <c r="N31" s="69">
        <f t="shared" si="1"/>
        <v>0.6116774589880357</v>
      </c>
      <c r="O31" s="68">
        <v>2.197561250313</v>
      </c>
      <c r="P31" s="68">
        <v>0.31225365976733604</v>
      </c>
      <c r="Q31" s="69">
        <f t="shared" si="2"/>
        <v>2.509814910080336</v>
      </c>
      <c r="R31" s="68">
        <v>0.026000000000000002</v>
      </c>
      <c r="S31" s="69">
        <f t="shared" si="3"/>
        <v>2.77304214814783</v>
      </c>
      <c r="T31" s="69">
        <f t="shared" si="4"/>
        <v>0.7780144794564339</v>
      </c>
      <c r="U31" s="70">
        <f t="shared" si="5"/>
        <v>3.28782938953677</v>
      </c>
    </row>
    <row r="32" spans="1:21" s="60" customFormat="1" ht="16.5" customHeight="1">
      <c r="A32" s="46">
        <v>40</v>
      </c>
      <c r="B32" s="51" t="s">
        <v>152</v>
      </c>
      <c r="C32" s="102" t="s">
        <v>170</v>
      </c>
      <c r="D32" s="52">
        <v>2016</v>
      </c>
      <c r="E32" s="56">
        <v>115400</v>
      </c>
      <c r="F32" s="52">
        <v>45</v>
      </c>
      <c r="G32" s="52" t="s">
        <v>168</v>
      </c>
      <c r="H32" s="68">
        <v>0.9612</v>
      </c>
      <c r="I32" s="68">
        <v>0.12792</v>
      </c>
      <c r="J32" s="68">
        <v>0.13679</v>
      </c>
      <c r="K32" s="68">
        <v>0.05609</v>
      </c>
      <c r="L32" s="69">
        <f t="shared" si="0"/>
        <v>0.19288</v>
      </c>
      <c r="M32" s="68">
        <v>0.046520000000000006</v>
      </c>
      <c r="N32" s="69">
        <f t="shared" si="1"/>
        <v>1.08912</v>
      </c>
      <c r="O32" s="68">
        <v>2.46326</v>
      </c>
      <c r="P32" s="68">
        <v>0.38991</v>
      </c>
      <c r="Q32" s="69">
        <f t="shared" si="2"/>
        <v>2.85317</v>
      </c>
      <c r="R32" s="68">
        <v>0.07611</v>
      </c>
      <c r="S32" s="69">
        <f>L32+I32+M32+Q32+R32</f>
        <v>3.2965999999999998</v>
      </c>
      <c r="T32" s="69">
        <f>U32-Q32</f>
        <v>1.4046299999999996</v>
      </c>
      <c r="U32" s="70">
        <f>H32+S32</f>
        <v>4.2578</v>
      </c>
    </row>
    <row r="33" spans="1:21" s="60" customFormat="1" ht="16.5" customHeight="1">
      <c r="A33" s="46">
        <v>9</v>
      </c>
      <c r="B33" s="51" t="s">
        <v>89</v>
      </c>
      <c r="C33" s="102" t="s">
        <v>170</v>
      </c>
      <c r="D33" s="52">
        <v>2006</v>
      </c>
      <c r="E33" s="58">
        <v>78000</v>
      </c>
      <c r="F33" s="52">
        <v>19</v>
      </c>
      <c r="G33" s="52" t="s">
        <v>168</v>
      </c>
      <c r="H33" s="68">
        <v>0.597</v>
      </c>
      <c r="I33" s="68">
        <v>0.026000000000000002</v>
      </c>
      <c r="J33" s="68">
        <v>0.02</v>
      </c>
      <c r="K33" s="68">
        <v>0.121</v>
      </c>
      <c r="L33" s="69">
        <f t="shared" si="0"/>
        <v>0.141</v>
      </c>
      <c r="M33" s="68">
        <v>0.044</v>
      </c>
      <c r="N33" s="69">
        <f t="shared" si="1"/>
        <v>0.623</v>
      </c>
      <c r="O33" s="68">
        <v>1.9140000000000001</v>
      </c>
      <c r="P33" s="68">
        <v>0.379</v>
      </c>
      <c r="Q33" s="69">
        <f t="shared" si="2"/>
        <v>2.293</v>
      </c>
      <c r="R33" s="68">
        <v>0.062</v>
      </c>
      <c r="S33" s="69">
        <f t="shared" si="3"/>
        <v>2.566</v>
      </c>
      <c r="T33" s="69">
        <f t="shared" si="4"/>
        <v>0.8699999999999997</v>
      </c>
      <c r="U33" s="70">
        <f t="shared" si="5"/>
        <v>3.163</v>
      </c>
    </row>
    <row r="34" spans="1:21" ht="16.5" customHeight="1">
      <c r="A34" s="46">
        <v>6</v>
      </c>
      <c r="B34" s="51" t="s">
        <v>92</v>
      </c>
      <c r="C34" s="102" t="s">
        <v>170</v>
      </c>
      <c r="D34" s="52">
        <v>2004</v>
      </c>
      <c r="E34" s="58">
        <v>40000</v>
      </c>
      <c r="F34" s="52">
        <v>12</v>
      </c>
      <c r="G34" s="52" t="s">
        <v>168</v>
      </c>
      <c r="H34" s="68">
        <v>0.8116789999999999</v>
      </c>
      <c r="I34" s="68">
        <v>0.029068</v>
      </c>
      <c r="J34" s="68">
        <v>0.162042</v>
      </c>
      <c r="K34" s="68">
        <v>0.11799699999999999</v>
      </c>
      <c r="L34" s="69">
        <f t="shared" si="0"/>
        <v>0.280039</v>
      </c>
      <c r="M34" s="68">
        <v>0.038153</v>
      </c>
      <c r="N34" s="69">
        <f t="shared" si="1"/>
        <v>0.8407469999999999</v>
      </c>
      <c r="O34" s="68">
        <v>2.099202</v>
      </c>
      <c r="P34" s="68">
        <v>0.353159</v>
      </c>
      <c r="Q34" s="69">
        <f t="shared" si="2"/>
        <v>2.452361</v>
      </c>
      <c r="R34" s="68">
        <v>0.019525999999999998</v>
      </c>
      <c r="S34" s="69">
        <f t="shared" si="3"/>
        <v>2.8191469999999996</v>
      </c>
      <c r="T34" s="69">
        <f t="shared" si="4"/>
        <v>1.1784649999999997</v>
      </c>
      <c r="U34" s="70">
        <f t="shared" si="5"/>
        <v>3.6308259999999994</v>
      </c>
    </row>
    <row r="35" spans="1:21" ht="16.5" customHeight="1">
      <c r="A35" s="46">
        <v>31</v>
      </c>
      <c r="B35" s="51" t="s">
        <v>94</v>
      </c>
      <c r="C35" s="102" t="s">
        <v>170</v>
      </c>
      <c r="D35" s="52">
        <v>2013</v>
      </c>
      <c r="E35" s="58">
        <v>323000</v>
      </c>
      <c r="F35" s="58">
        <v>94</v>
      </c>
      <c r="G35" s="52" t="s">
        <v>168</v>
      </c>
      <c r="H35" s="68">
        <v>0.6056400000000001</v>
      </c>
      <c r="I35" s="68">
        <v>0.043230000000000005</v>
      </c>
      <c r="J35" s="68">
        <v>0.09482</v>
      </c>
      <c r="K35" s="68">
        <v>0.057030000000000004</v>
      </c>
      <c r="L35" s="69">
        <f t="shared" si="0"/>
        <v>0.15185</v>
      </c>
      <c r="M35" s="68">
        <v>0.022930000000000002</v>
      </c>
      <c r="N35" s="69">
        <f t="shared" si="1"/>
        <v>0.6488700000000001</v>
      </c>
      <c r="O35" s="68">
        <v>2.35378</v>
      </c>
      <c r="P35" s="68">
        <v>0.36455000000000004</v>
      </c>
      <c r="Q35" s="69">
        <f t="shared" si="2"/>
        <v>2.71833</v>
      </c>
      <c r="R35" s="68">
        <v>0.08548</v>
      </c>
      <c r="S35" s="69">
        <f t="shared" si="3"/>
        <v>3.02182</v>
      </c>
      <c r="T35" s="69">
        <f t="shared" si="4"/>
        <v>0.9091300000000002</v>
      </c>
      <c r="U35" s="70">
        <f t="shared" si="5"/>
        <v>3.62746</v>
      </c>
    </row>
    <row r="36" spans="1:22" ht="16.5" customHeight="1">
      <c r="A36" s="46">
        <v>1</v>
      </c>
      <c r="B36" s="51" t="s">
        <v>96</v>
      </c>
      <c r="C36" s="102" t="s">
        <v>170</v>
      </c>
      <c r="D36" s="52">
        <v>2000</v>
      </c>
      <c r="E36" s="58">
        <v>67000</v>
      </c>
      <c r="F36" s="52">
        <v>6</v>
      </c>
      <c r="G36" s="52" t="s">
        <v>168</v>
      </c>
      <c r="H36" s="68">
        <v>1.10649540748434</v>
      </c>
      <c r="I36" s="68">
        <v>0.11800000000000001</v>
      </c>
      <c r="J36" s="68">
        <v>0.188</v>
      </c>
      <c r="K36" s="68">
        <v>0.03</v>
      </c>
      <c r="L36" s="69">
        <f t="shared" si="0"/>
        <v>0.218</v>
      </c>
      <c r="M36" s="68">
        <v>0.07200000000000001</v>
      </c>
      <c r="N36" s="69">
        <f t="shared" si="1"/>
        <v>1.2244954074843402</v>
      </c>
      <c r="O36" s="68">
        <v>2.238</v>
      </c>
      <c r="P36" s="68">
        <v>0.462</v>
      </c>
      <c r="Q36" s="69">
        <f t="shared" si="2"/>
        <v>2.7</v>
      </c>
      <c r="R36" s="68">
        <v>0.057</v>
      </c>
      <c r="S36" s="69">
        <f t="shared" si="3"/>
        <v>3.165</v>
      </c>
      <c r="T36" s="69">
        <f t="shared" si="4"/>
        <v>1.5714954074843401</v>
      </c>
      <c r="U36" s="70">
        <f t="shared" si="5"/>
        <v>4.27149540748434</v>
      </c>
      <c r="V36" s="73"/>
    </row>
    <row r="37" spans="1:22" ht="16.5" customHeight="1">
      <c r="A37" s="46">
        <v>26</v>
      </c>
      <c r="B37" s="51" t="s">
        <v>98</v>
      </c>
      <c r="C37" s="102" t="s">
        <v>170</v>
      </c>
      <c r="D37" s="52">
        <v>2012</v>
      </c>
      <c r="E37" s="58">
        <v>68000</v>
      </c>
      <c r="F37" s="52">
        <v>6</v>
      </c>
      <c r="G37" s="52" t="s">
        <v>168</v>
      </c>
      <c r="H37" s="68">
        <v>1.043</v>
      </c>
      <c r="I37" s="68">
        <v>0.093</v>
      </c>
      <c r="J37" s="68">
        <v>0.09</v>
      </c>
      <c r="K37" s="68">
        <v>0.031</v>
      </c>
      <c r="L37" s="69">
        <f t="shared" si="0"/>
        <v>0.121</v>
      </c>
      <c r="M37" s="68">
        <v>0.046</v>
      </c>
      <c r="N37" s="69">
        <f t="shared" si="1"/>
        <v>1.136</v>
      </c>
      <c r="O37" s="68">
        <v>2.333</v>
      </c>
      <c r="P37" s="68">
        <v>0.402</v>
      </c>
      <c r="Q37" s="69">
        <f t="shared" si="2"/>
        <v>2.7350000000000003</v>
      </c>
      <c r="R37" s="68">
        <v>0.032</v>
      </c>
      <c r="S37" s="69">
        <f t="shared" si="3"/>
        <v>3.027</v>
      </c>
      <c r="T37" s="69">
        <f t="shared" si="4"/>
        <v>1.335</v>
      </c>
      <c r="U37" s="70">
        <f t="shared" si="5"/>
        <v>4.07</v>
      </c>
      <c r="V37" s="73"/>
    </row>
    <row r="38" spans="1:22" ht="16.5" customHeight="1">
      <c r="A38" s="46">
        <v>25</v>
      </c>
      <c r="B38" s="51" t="s">
        <v>100</v>
      </c>
      <c r="C38" s="102" t="s">
        <v>170</v>
      </c>
      <c r="D38" s="52">
        <v>2012</v>
      </c>
      <c r="E38" s="58">
        <v>157000</v>
      </c>
      <c r="F38" s="52">
        <v>119</v>
      </c>
      <c r="G38" s="52" t="s">
        <v>168</v>
      </c>
      <c r="H38" s="68">
        <v>0.755</v>
      </c>
      <c r="I38" s="68">
        <v>0.063</v>
      </c>
      <c r="J38" s="68">
        <v>0.053</v>
      </c>
      <c r="K38" s="68">
        <f>0.144-0.053</f>
        <v>0.09100000000000003</v>
      </c>
      <c r="L38" s="69">
        <f t="shared" si="0"/>
        <v>0.14400000000000002</v>
      </c>
      <c r="M38" s="68">
        <f>0.008+0.02</f>
        <v>0.028</v>
      </c>
      <c r="N38" s="69">
        <f t="shared" si="1"/>
        <v>0.8180000000000001</v>
      </c>
      <c r="O38" s="68">
        <v>2.33</v>
      </c>
      <c r="P38" s="68">
        <v>0.356</v>
      </c>
      <c r="Q38" s="69">
        <f t="shared" si="2"/>
        <v>2.686</v>
      </c>
      <c r="R38" s="68">
        <v>0.052000000000000005</v>
      </c>
      <c r="S38" s="69">
        <f t="shared" si="3"/>
        <v>2.973</v>
      </c>
      <c r="T38" s="69">
        <f t="shared" si="4"/>
        <v>1.0419999999999998</v>
      </c>
      <c r="U38" s="70">
        <f t="shared" si="5"/>
        <v>3.7279999999999998</v>
      </c>
      <c r="V38" s="73"/>
    </row>
    <row r="39" spans="1:22" ht="16.5" customHeight="1">
      <c r="A39" s="46">
        <v>41</v>
      </c>
      <c r="B39" s="51" t="s">
        <v>154</v>
      </c>
      <c r="C39" s="102" t="s">
        <v>170</v>
      </c>
      <c r="D39" s="52">
        <v>2016</v>
      </c>
      <c r="E39" s="56">
        <v>60800</v>
      </c>
      <c r="F39" s="52">
        <v>25</v>
      </c>
      <c r="G39" s="52" t="s">
        <v>168</v>
      </c>
      <c r="H39" s="68">
        <v>1.1935404</v>
      </c>
      <c r="I39" s="68">
        <v>0.0922253</v>
      </c>
      <c r="J39" s="68">
        <v>0.0880918</v>
      </c>
      <c r="K39" s="68">
        <v>0.0394847</v>
      </c>
      <c r="L39" s="69">
        <f t="shared" si="0"/>
        <v>0.12757649999999998</v>
      </c>
      <c r="M39" s="68">
        <v>0.0061560696</v>
      </c>
      <c r="N39" s="69">
        <f t="shared" si="1"/>
        <v>1.2857657</v>
      </c>
      <c r="O39" s="68">
        <v>2.3511619</v>
      </c>
      <c r="P39" s="68">
        <v>0.483558</v>
      </c>
      <c r="Q39" s="69">
        <f t="shared" si="2"/>
        <v>2.8347199</v>
      </c>
      <c r="R39" s="68">
        <v>0.0774884</v>
      </c>
      <c r="S39" s="69">
        <f>L39+I39+M39+Q39+R39</f>
        <v>3.1381661696000003</v>
      </c>
      <c r="T39" s="69">
        <f>U39-Q39</f>
        <v>1.4969866696000005</v>
      </c>
      <c r="U39" s="70">
        <f t="shared" si="5"/>
        <v>4.3317065696000006</v>
      </c>
      <c r="V39" s="73"/>
    </row>
    <row r="40" spans="1:22" ht="16.5" customHeight="1">
      <c r="A40" s="46">
        <v>38</v>
      </c>
      <c r="B40" s="51" t="s">
        <v>147</v>
      </c>
      <c r="C40" s="102" t="s">
        <v>170</v>
      </c>
      <c r="D40" s="52">
        <v>2015</v>
      </c>
      <c r="E40" s="56">
        <v>78000</v>
      </c>
      <c r="F40" s="54">
        <v>34</v>
      </c>
      <c r="G40" s="52" t="s">
        <v>168</v>
      </c>
      <c r="H40" s="96">
        <v>0.8323</v>
      </c>
      <c r="I40" s="68">
        <v>0.0721</v>
      </c>
      <c r="J40" s="68">
        <v>0.0727</v>
      </c>
      <c r="K40" s="68">
        <v>0.017</v>
      </c>
      <c r="L40" s="69">
        <f t="shared" si="0"/>
        <v>0.0897</v>
      </c>
      <c r="M40" s="68">
        <v>0.0285</v>
      </c>
      <c r="N40" s="69">
        <f t="shared" si="1"/>
        <v>0.9044000000000001</v>
      </c>
      <c r="O40" s="68">
        <v>2.522</v>
      </c>
      <c r="P40" s="68">
        <v>0.516</v>
      </c>
      <c r="Q40" s="69">
        <f t="shared" si="2"/>
        <v>3.038</v>
      </c>
      <c r="R40" s="68">
        <v>0.0598</v>
      </c>
      <c r="S40" s="69">
        <f>L40+I40+M40+Q40+R40</f>
        <v>3.2881</v>
      </c>
      <c r="T40" s="69">
        <f>U40-Q40</f>
        <v>1.0824000000000003</v>
      </c>
      <c r="U40" s="70">
        <f>H40+S40</f>
        <v>4.1204</v>
      </c>
      <c r="V40" s="73"/>
    </row>
    <row r="41" spans="1:22" ht="16.5" customHeight="1">
      <c r="A41" s="46">
        <v>27</v>
      </c>
      <c r="B41" s="51" t="s">
        <v>101</v>
      </c>
      <c r="C41" s="102" t="s">
        <v>170</v>
      </c>
      <c r="D41" s="52">
        <v>2012</v>
      </c>
      <c r="E41" s="58">
        <v>110000</v>
      </c>
      <c r="F41" s="52">
        <v>14</v>
      </c>
      <c r="G41" s="52" t="s">
        <v>168</v>
      </c>
      <c r="H41" s="68">
        <v>0.848</v>
      </c>
      <c r="I41" s="68">
        <v>0.08600000000000001</v>
      </c>
      <c r="J41" s="68">
        <v>0.154</v>
      </c>
      <c r="K41" s="68">
        <f>0.174-0.154</f>
        <v>0.020000000000000018</v>
      </c>
      <c r="L41" s="69">
        <f t="shared" si="0"/>
        <v>0.17400000000000002</v>
      </c>
      <c r="M41" s="68">
        <f>0.012+0.025</f>
        <v>0.037000000000000005</v>
      </c>
      <c r="N41" s="69">
        <f t="shared" si="1"/>
        <v>0.9339999999999999</v>
      </c>
      <c r="O41" s="68">
        <v>2.292</v>
      </c>
      <c r="P41" s="68">
        <v>0.383</v>
      </c>
      <c r="Q41" s="69">
        <f t="shared" si="2"/>
        <v>2.675</v>
      </c>
      <c r="R41" s="68">
        <v>0.045</v>
      </c>
      <c r="S41" s="69">
        <f t="shared" si="3"/>
        <v>3.017</v>
      </c>
      <c r="T41" s="69">
        <f t="shared" si="4"/>
        <v>1.19</v>
      </c>
      <c r="U41" s="70">
        <f t="shared" si="5"/>
        <v>3.8649999999999998</v>
      </c>
      <c r="V41" s="73"/>
    </row>
    <row r="42" spans="1:22" ht="16.5" customHeight="1">
      <c r="A42" s="46">
        <v>21</v>
      </c>
      <c r="B42" s="51" t="s">
        <v>133</v>
      </c>
      <c r="C42" s="102" t="s">
        <v>170</v>
      </c>
      <c r="D42" s="52">
        <v>2011</v>
      </c>
      <c r="E42" s="58">
        <v>138000</v>
      </c>
      <c r="F42" s="52">
        <v>153</v>
      </c>
      <c r="G42" s="52" t="s">
        <v>167</v>
      </c>
      <c r="H42" s="68">
        <v>0.54</v>
      </c>
      <c r="I42" s="68">
        <v>0.15</v>
      </c>
      <c r="J42" s="68">
        <v>0.076</v>
      </c>
      <c r="K42" s="68">
        <v>0.134</v>
      </c>
      <c r="L42" s="69">
        <f t="shared" si="0"/>
        <v>0.21000000000000002</v>
      </c>
      <c r="M42" s="68">
        <v>0.037</v>
      </c>
      <c r="N42" s="69">
        <f t="shared" si="1"/>
        <v>0.6900000000000001</v>
      </c>
      <c r="O42" s="68">
        <v>2.026</v>
      </c>
      <c r="P42" s="68">
        <v>0.359</v>
      </c>
      <c r="Q42" s="69">
        <f t="shared" si="2"/>
        <v>2.385</v>
      </c>
      <c r="R42" s="68">
        <v>0.057</v>
      </c>
      <c r="S42" s="69">
        <f t="shared" si="3"/>
        <v>2.8389999999999995</v>
      </c>
      <c r="T42" s="69">
        <f t="shared" si="4"/>
        <v>0.9939999999999998</v>
      </c>
      <c r="U42" s="70">
        <f t="shared" si="5"/>
        <v>3.3789999999999996</v>
      </c>
      <c r="V42" s="73"/>
    </row>
    <row r="43" spans="1:22" ht="16.5" customHeight="1">
      <c r="A43" s="46">
        <v>42</v>
      </c>
      <c r="B43" s="51" t="s">
        <v>156</v>
      </c>
      <c r="C43" s="102" t="s">
        <v>170</v>
      </c>
      <c r="D43" s="52">
        <v>2016</v>
      </c>
      <c r="E43" s="58">
        <v>67400</v>
      </c>
      <c r="F43" s="52">
        <v>48</v>
      </c>
      <c r="G43" s="52" t="s">
        <v>168</v>
      </c>
      <c r="H43" s="68">
        <v>0.82988</v>
      </c>
      <c r="I43" s="68">
        <v>0.08373</v>
      </c>
      <c r="J43" s="68">
        <v>0.10579</v>
      </c>
      <c r="K43" s="68">
        <v>0.05052999999999999</v>
      </c>
      <c r="L43" s="69">
        <f t="shared" si="0"/>
        <v>0.15632</v>
      </c>
      <c r="M43" s="68">
        <v>0.028870000000000007</v>
      </c>
      <c r="N43" s="69">
        <f t="shared" si="1"/>
        <v>0.9136099999999999</v>
      </c>
      <c r="O43" s="68">
        <v>2.47289</v>
      </c>
      <c r="P43" s="68">
        <v>0.419</v>
      </c>
      <c r="Q43" s="69">
        <f t="shared" si="2"/>
        <v>2.89189</v>
      </c>
      <c r="R43" s="68">
        <v>0.09201</v>
      </c>
      <c r="S43" s="69">
        <f>L43+I43+M43+Q43+R43</f>
        <v>3.2528200000000003</v>
      </c>
      <c r="T43" s="69">
        <f>U43-Q43</f>
        <v>1.19081</v>
      </c>
      <c r="U43" s="70">
        <f>H43+S43</f>
        <v>4.0827</v>
      </c>
      <c r="V43" s="73"/>
    </row>
    <row r="44" spans="1:22" ht="16.5" customHeight="1">
      <c r="A44" s="46">
        <v>28</v>
      </c>
      <c r="B44" s="51" t="s">
        <v>104</v>
      </c>
      <c r="C44" s="102" t="s">
        <v>170</v>
      </c>
      <c r="D44" s="52">
        <v>2012</v>
      </c>
      <c r="E44" s="58">
        <v>177000</v>
      </c>
      <c r="F44" s="52">
        <v>35</v>
      </c>
      <c r="G44" s="52" t="s">
        <v>168</v>
      </c>
      <c r="H44" s="68">
        <v>0.878</v>
      </c>
      <c r="I44" s="68">
        <v>0.031</v>
      </c>
      <c r="J44" s="68">
        <v>0.151</v>
      </c>
      <c r="K44" s="68">
        <f>0.229-J44</f>
        <v>0.07800000000000001</v>
      </c>
      <c r="L44" s="69">
        <f t="shared" si="0"/>
        <v>0.229</v>
      </c>
      <c r="M44" s="68">
        <f>0.006+0.007</f>
        <v>0.013000000000000001</v>
      </c>
      <c r="N44" s="69">
        <f t="shared" si="1"/>
        <v>0.909</v>
      </c>
      <c r="O44" s="68">
        <v>2.09</v>
      </c>
      <c r="P44" s="68">
        <v>0.403</v>
      </c>
      <c r="Q44" s="69">
        <f t="shared" si="2"/>
        <v>2.493</v>
      </c>
      <c r="R44" s="68">
        <v>0.036000000000000004</v>
      </c>
      <c r="S44" s="69">
        <f t="shared" si="3"/>
        <v>2.802</v>
      </c>
      <c r="T44" s="69">
        <f t="shared" si="4"/>
        <v>1.1870000000000003</v>
      </c>
      <c r="U44" s="70">
        <f t="shared" si="5"/>
        <v>3.68</v>
      </c>
      <c r="V44" s="73"/>
    </row>
    <row r="45" spans="1:22" ht="16.5" customHeight="1">
      <c r="A45" s="46">
        <v>14</v>
      </c>
      <c r="B45" s="51" t="s">
        <v>106</v>
      </c>
      <c r="C45" s="102" t="s">
        <v>170</v>
      </c>
      <c r="D45" s="52">
        <v>2008</v>
      </c>
      <c r="E45" s="58">
        <v>149000</v>
      </c>
      <c r="F45" s="52">
        <v>38</v>
      </c>
      <c r="G45" s="52" t="s">
        <v>168</v>
      </c>
      <c r="H45" s="68">
        <v>0.9128647970384971</v>
      </c>
      <c r="I45" s="68">
        <v>0.0697108760383845</v>
      </c>
      <c r="J45" s="68">
        <v>0.154569842041784</v>
      </c>
      <c r="K45" s="68">
        <v>0.0534696783856869</v>
      </c>
      <c r="L45" s="69">
        <f t="shared" si="0"/>
        <v>0.2080395204274709</v>
      </c>
      <c r="M45" s="68">
        <v>0.0339332318137092</v>
      </c>
      <c r="N45" s="69">
        <f t="shared" si="1"/>
        <v>0.9825756730768815</v>
      </c>
      <c r="O45" s="68">
        <v>2.35364591998963</v>
      </c>
      <c r="P45" s="68">
        <v>0.33816268107127</v>
      </c>
      <c r="Q45" s="69">
        <f t="shared" si="2"/>
        <v>2.6918086010609</v>
      </c>
      <c r="R45" s="68">
        <v>0.0657634159991534</v>
      </c>
      <c r="S45" s="69">
        <f t="shared" si="3"/>
        <v>3.0692556453396183</v>
      </c>
      <c r="T45" s="69">
        <f t="shared" si="4"/>
        <v>1.2903118413172154</v>
      </c>
      <c r="U45" s="70">
        <f t="shared" si="5"/>
        <v>3.9821204423781156</v>
      </c>
      <c r="V45" s="73"/>
    </row>
    <row r="46" spans="1:21" ht="16.5" customHeight="1">
      <c r="A46" s="46">
        <v>29</v>
      </c>
      <c r="B46" s="51" t="s">
        <v>108</v>
      </c>
      <c r="C46" s="102" t="s">
        <v>170</v>
      </c>
      <c r="D46" s="52">
        <v>2012</v>
      </c>
      <c r="E46" s="58">
        <v>234000</v>
      </c>
      <c r="F46" s="52">
        <v>62</v>
      </c>
      <c r="G46" s="52" t="s">
        <v>168</v>
      </c>
      <c r="H46" s="68">
        <v>0.812</v>
      </c>
      <c r="I46" s="68">
        <v>0.039</v>
      </c>
      <c r="J46" s="68">
        <v>0.035</v>
      </c>
      <c r="K46" s="68">
        <v>0.06</v>
      </c>
      <c r="L46" s="69">
        <f t="shared" si="0"/>
        <v>0.095</v>
      </c>
      <c r="M46" s="68">
        <v>0.064</v>
      </c>
      <c r="N46" s="69">
        <f t="shared" si="1"/>
        <v>0.8510000000000001</v>
      </c>
      <c r="O46" s="68">
        <v>2.16</v>
      </c>
      <c r="P46" s="68">
        <v>0.434</v>
      </c>
      <c r="Q46" s="69">
        <f t="shared" si="2"/>
        <v>2.5940000000000003</v>
      </c>
      <c r="R46" s="68">
        <v>0.061</v>
      </c>
      <c r="S46" s="69">
        <f t="shared" si="3"/>
        <v>2.853</v>
      </c>
      <c r="T46" s="69">
        <f t="shared" si="4"/>
        <v>1.0709999999999997</v>
      </c>
      <c r="U46" s="70">
        <f t="shared" si="5"/>
        <v>3.665</v>
      </c>
    </row>
  </sheetData>
  <sheetProtection selectLockedCells="1" selectUnlockedCells="1"/>
  <printOptions/>
  <pageMargins left="0.7480314960629921" right="0.7480314960629921" top="0.984251968503937" bottom="1.0236220472440944" header="0.5118110236220472" footer="0.5118110236220472"/>
  <pageSetup fitToHeight="1" fitToWidth="1" horizontalDpi="300" verticalDpi="300" orientation="landscape" paperSize="9" scale="56" r:id="rId1"/>
  <headerFooter alignWithMargins="0">
    <oddHeader>&amp;C&amp;"Arial,Gras"&amp;12MOBILITE QUOTIDIENNE PAR PERSONNE</oddHeader>
    <oddFooter>&amp;L&amp;"Arial,Gras"Cerema Territoires et ville - Cerema Hauts-de-France&amp;R&amp;"Arial,Gras"Septembre 2019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46"/>
  <sheetViews>
    <sheetView zoomScale="98" zoomScaleNormal="98" zoomScalePageLayoutView="0" workbookViewId="0" topLeftCell="A4">
      <selection activeCell="B20" sqref="B20"/>
    </sheetView>
  </sheetViews>
  <sheetFormatPr defaultColWidth="11.57421875" defaultRowHeight="12.75"/>
  <cols>
    <col min="1" max="1" width="11.421875" style="74" customWidth="1"/>
    <col min="2" max="2" width="40.28125" style="74" bestFit="1" customWidth="1"/>
    <col min="3" max="3" width="11.421875" style="44" customWidth="1"/>
    <col min="4" max="4" width="7.7109375" style="74" customWidth="1"/>
    <col min="5" max="5" width="11.8515625" style="74" customWidth="1"/>
    <col min="6" max="7" width="12.140625" style="74" customWidth="1"/>
    <col min="8" max="8" width="8.7109375" style="74" customWidth="1"/>
    <col min="9" max="9" width="6.57421875" style="74" customWidth="1"/>
    <col min="10" max="10" width="5.57421875" style="74" customWidth="1"/>
    <col min="11" max="11" width="6.7109375" style="74" customWidth="1"/>
    <col min="12" max="12" width="6.421875" style="74" customWidth="1"/>
    <col min="13" max="13" width="9.7109375" style="74" customWidth="1"/>
    <col min="14" max="14" width="15.00390625" style="74" customWidth="1"/>
    <col min="15" max="15" width="12.421875" style="74" customWidth="1"/>
    <col min="16" max="16" width="10.28125" style="74" customWidth="1"/>
    <col min="17" max="17" width="8.57421875" style="74" customWidth="1"/>
    <col min="18" max="18" width="6.8515625" style="74" customWidth="1"/>
    <col min="19" max="19" width="11.421875" style="74" customWidth="1"/>
    <col min="20" max="20" width="8.57421875" style="74" customWidth="1"/>
    <col min="21" max="16384" width="11.57421875" style="74" customWidth="1"/>
  </cols>
  <sheetData>
    <row r="1" spans="1:20" ht="38.25">
      <c r="A1" s="46" t="s">
        <v>43</v>
      </c>
      <c r="B1" s="47" t="s">
        <v>44</v>
      </c>
      <c r="C1" s="101" t="s">
        <v>169</v>
      </c>
      <c r="D1" s="47" t="s">
        <v>45</v>
      </c>
      <c r="E1" s="48" t="s">
        <v>46</v>
      </c>
      <c r="F1" s="49" t="s">
        <v>48</v>
      </c>
      <c r="G1" s="50" t="s">
        <v>166</v>
      </c>
      <c r="H1" s="61" t="s">
        <v>110</v>
      </c>
      <c r="I1" s="61" t="s">
        <v>111</v>
      </c>
      <c r="J1" s="62" t="s">
        <v>112</v>
      </c>
      <c r="K1" s="63" t="s">
        <v>113</v>
      </c>
      <c r="L1" s="63" t="s">
        <v>114</v>
      </c>
      <c r="M1" s="64" t="s">
        <v>115</v>
      </c>
      <c r="N1" s="65" t="s">
        <v>125</v>
      </c>
      <c r="O1" s="66" t="s">
        <v>117</v>
      </c>
      <c r="P1" s="66" t="s">
        <v>118</v>
      </c>
      <c r="Q1" s="66" t="s">
        <v>119</v>
      </c>
      <c r="R1" s="49" t="s">
        <v>120</v>
      </c>
      <c r="S1" s="67" t="s">
        <v>121</v>
      </c>
      <c r="T1" s="67" t="s">
        <v>122</v>
      </c>
    </row>
    <row r="2" spans="1:21" ht="16.5" customHeight="1">
      <c r="A2" s="46">
        <v>18</v>
      </c>
      <c r="B2" s="51" t="s">
        <v>51</v>
      </c>
      <c r="C2" s="102" t="s">
        <v>170</v>
      </c>
      <c r="D2" s="52">
        <v>2011</v>
      </c>
      <c r="E2" s="58">
        <v>77000</v>
      </c>
      <c r="F2" s="52">
        <v>17</v>
      </c>
      <c r="G2" s="52" t="s">
        <v>168</v>
      </c>
      <c r="H2" s="75">
        <f>Mobilités!H2/Mobilités!U2</f>
        <v>0.22250639386189258</v>
      </c>
      <c r="I2" s="75">
        <f>Mobilités!I2/Mobilités!U2</f>
        <v>0.03324808184143223</v>
      </c>
      <c r="J2" s="75">
        <f>Mobilités!J2/Mobilités!U2</f>
        <v>0.01790281329923274</v>
      </c>
      <c r="K2" s="75">
        <f>Mobilités!K2/Mobilités!U2</f>
        <v>0.007672634271099744</v>
      </c>
      <c r="L2" s="75">
        <f>Mobilités!L2/Mobilités!U2</f>
        <v>0.02557544757033248</v>
      </c>
      <c r="M2" s="75">
        <f>Mobilités!M2/Mobilités!U2</f>
        <v>0.010230179028132991</v>
      </c>
      <c r="N2" s="75">
        <f>Mobilités!N2/Mobilités!U2</f>
        <v>0.2557544757033248</v>
      </c>
      <c r="O2" s="75">
        <f>Mobilités!O2/Mobilités!U2</f>
        <v>0.5933503836317134</v>
      </c>
      <c r="P2" s="75">
        <f>Mobilités!P2/Mobilités!U2</f>
        <v>0.10997442455242966</v>
      </c>
      <c r="Q2" s="75">
        <f>Mobilités!Q2/Mobilités!U2</f>
        <v>0.7033248081841432</v>
      </c>
      <c r="R2" s="75">
        <f>Mobilités!R2/Mobilités!U2</f>
        <v>0.005115089514066496</v>
      </c>
      <c r="S2" s="75">
        <f>Mobilités!S2/Mobilités!U2</f>
        <v>0.7774936061381074</v>
      </c>
      <c r="T2" s="75">
        <f>Mobilités!T2/Mobilités!U2</f>
        <v>0.2966751918158568</v>
      </c>
      <c r="U2" s="76"/>
    </row>
    <row r="3" spans="1:20" ht="16.5" customHeight="1">
      <c r="A3" s="46">
        <v>22</v>
      </c>
      <c r="B3" s="51" t="s">
        <v>124</v>
      </c>
      <c r="C3" s="102" t="s">
        <v>170</v>
      </c>
      <c r="D3" s="52">
        <v>2012</v>
      </c>
      <c r="E3" s="58">
        <v>136000</v>
      </c>
      <c r="F3" s="52">
        <v>37</v>
      </c>
      <c r="G3" s="52" t="s">
        <v>168</v>
      </c>
      <c r="H3" s="75">
        <f>Mobilités!H3/Mobilités!U3</f>
        <v>0.17580395227440754</v>
      </c>
      <c r="I3" s="75">
        <f>Mobilités!I3/Mobilités!U3</f>
        <v>0.009456319572561</v>
      </c>
      <c r="J3" s="75">
        <f>Mobilités!J3/Mobilités!U3</f>
        <v>0.04631506796174213</v>
      </c>
      <c r="K3" s="75">
        <f>Mobilités!K3/Mobilités!U3</f>
        <v>0.010605706481933055</v>
      </c>
      <c r="L3" s="75">
        <f>Mobilités!L3/Mobilités!U3</f>
        <v>0.05692077444367519</v>
      </c>
      <c r="M3" s="75">
        <f>Mobilités!M3/Mobilités!U3</f>
        <v>0.004806527075555867</v>
      </c>
      <c r="N3" s="75">
        <f>Mobilités!N3/Mobilités!U3</f>
        <v>0.18526027184696853</v>
      </c>
      <c r="O3" s="75">
        <f>Mobilités!O3/Mobilités!U3</f>
        <v>0.6362851734520741</v>
      </c>
      <c r="P3" s="75">
        <f>Mobilités!P3/Mobilités!U3</f>
        <v>0.10092318317786055</v>
      </c>
      <c r="Q3" s="75">
        <f>Mobilités!Q3/Mobilités!U3</f>
        <v>0.7372083566299346</v>
      </c>
      <c r="R3" s="75">
        <f>Mobilités!R3/Mobilités!U3</f>
        <v>0.01580407000386576</v>
      </c>
      <c r="S3" s="75">
        <f>Mobilités!S3/Mobilités!U3</f>
        <v>0.8241960477255925</v>
      </c>
      <c r="T3" s="75">
        <f>Mobilités!T3/Mobilités!U3</f>
        <v>0.2627916433700654</v>
      </c>
    </row>
    <row r="4" spans="1:20" ht="16.5" customHeight="1">
      <c r="A4" s="46">
        <v>11</v>
      </c>
      <c r="B4" s="51" t="s">
        <v>55</v>
      </c>
      <c r="C4" s="102" t="s">
        <v>170</v>
      </c>
      <c r="D4" s="52">
        <v>2008</v>
      </c>
      <c r="E4" s="58">
        <v>179000</v>
      </c>
      <c r="F4" s="52">
        <v>31</v>
      </c>
      <c r="G4" s="52" t="s">
        <v>168</v>
      </c>
      <c r="H4" s="75">
        <f>Mobilités!H4/Mobilités!U4</f>
        <v>0.279901632014308</v>
      </c>
      <c r="I4" s="75">
        <f>Mobilités!I4/Mobilités!U4</f>
        <v>0.02928683210373351</v>
      </c>
      <c r="J4" s="75">
        <f>Mobilités!J4/Mobilités!U4</f>
        <v>0.02101497876145763</v>
      </c>
      <c r="K4" s="75">
        <f>Mobilités!K4/Mobilités!U4</f>
        <v>0.011401743796109993</v>
      </c>
      <c r="L4" s="75">
        <f>Mobilités!L4/Mobilités!U4</f>
        <v>0.032416722557567626</v>
      </c>
      <c r="M4" s="75">
        <f>Mobilités!M4/Mobilités!U4</f>
        <v>0.008048289738430582</v>
      </c>
      <c r="N4" s="75">
        <f>Mobilités!N4/Mobilités!U4</f>
        <v>0.3091884641180415</v>
      </c>
      <c r="O4" s="75">
        <f>Mobilités!O4/Mobilités!U4</f>
        <v>0.5450480661748267</v>
      </c>
      <c r="P4" s="75">
        <f>Mobilités!P4/Mobilités!U4</f>
        <v>0.09143751397272523</v>
      </c>
      <c r="Q4" s="75">
        <f>Mobilités!Q4/Mobilités!U4</f>
        <v>0.636485580147552</v>
      </c>
      <c r="R4" s="75">
        <f>Mobilités!R4/Mobilités!U4</f>
        <v>0.013860943438408225</v>
      </c>
      <c r="S4" s="75">
        <f>Mobilités!S4/Mobilités!U4</f>
        <v>0.7200983679856919</v>
      </c>
      <c r="T4" s="75">
        <f>Mobilités!T4/Mobilités!U4</f>
        <v>0.36351441985244803</v>
      </c>
    </row>
    <row r="5" spans="1:20" ht="16.5" customHeight="1">
      <c r="A5" s="46">
        <v>32</v>
      </c>
      <c r="B5" s="51" t="s">
        <v>138</v>
      </c>
      <c r="C5" s="102" t="s">
        <v>170</v>
      </c>
      <c r="D5" s="52">
        <v>2014</v>
      </c>
      <c r="E5" s="56">
        <v>99500</v>
      </c>
      <c r="F5" s="52">
        <v>39</v>
      </c>
      <c r="G5" s="52" t="s">
        <v>168</v>
      </c>
      <c r="H5" s="75">
        <f>Mobilités!H5/Mobilités!U5</f>
        <v>0.3006818492439927</v>
      </c>
      <c r="I5" s="75">
        <f>Mobilités!I5/Mobilités!U5</f>
        <v>0.006833678391908925</v>
      </c>
      <c r="J5" s="75">
        <f>Mobilités!J5/Mobilités!U5</f>
        <v>0.055428724734372395</v>
      </c>
      <c r="K5" s="75">
        <f>Mobilités!K5/Mobilités!U5</f>
        <v>0.013173813344402202</v>
      </c>
      <c r="L5" s="75">
        <f>Mobilités!L5/Mobilités!U5</f>
        <v>0.0686025380787746</v>
      </c>
      <c r="M5" s="75">
        <f>Mobilités!M5/Mobilités!U5</f>
        <v>0.00305490734038299</v>
      </c>
      <c r="N5" s="75">
        <f>Mobilités!N5/Mobilités!U5</f>
        <v>0.3075155276359016</v>
      </c>
      <c r="O5" s="75">
        <f>Mobilités!O5/Mobilités!U5</f>
        <v>0.5169956112598773</v>
      </c>
      <c r="P5" s="75">
        <f>Mobilités!P5/Mobilités!U5</f>
        <v>0.08916431706242946</v>
      </c>
      <c r="Q5" s="75">
        <f>Mobilités!Q5/Mobilités!U5</f>
        <v>0.6061599283223067</v>
      </c>
      <c r="R5" s="75">
        <f>Mobilités!R5/Mobilités!U5</f>
        <v>0.014667098622634156</v>
      </c>
      <c r="S5" s="75">
        <f>Mobilités!S5/Mobilités!U5</f>
        <v>0.6993181507560073</v>
      </c>
      <c r="T5" s="75">
        <f>Mobilités!T5/Mobilités!U5</f>
        <v>0.3938400716776933</v>
      </c>
    </row>
    <row r="6" spans="1:20" ht="16.5" customHeight="1">
      <c r="A6" s="46">
        <v>16</v>
      </c>
      <c r="B6" s="51" t="s">
        <v>57</v>
      </c>
      <c r="C6" s="102" t="s">
        <v>170</v>
      </c>
      <c r="D6" s="52">
        <v>2010</v>
      </c>
      <c r="E6" s="58">
        <v>77000</v>
      </c>
      <c r="F6" s="52">
        <v>31</v>
      </c>
      <c r="G6" s="52" t="s">
        <v>168</v>
      </c>
      <c r="H6" s="75">
        <f>Mobilités!H6/Mobilités!U6</f>
        <v>0.2935652193824832</v>
      </c>
      <c r="I6" s="75">
        <f>Mobilités!I6/Mobilités!U6</f>
        <v>0.011165908629034799</v>
      </c>
      <c r="J6" s="75">
        <f>Mobilités!J6/Mobilités!U6</f>
        <v>0.039039176567907105</v>
      </c>
      <c r="K6" s="75">
        <f>Mobilités!K6/Mobilités!U6</f>
        <v>0.0195095701654707</v>
      </c>
      <c r="L6" s="75">
        <f>Mobilités!L6/Mobilités!U6</f>
        <v>0.0585487467333778</v>
      </c>
      <c r="M6" s="75">
        <f>Mobilités!M6/Mobilités!U6</f>
        <v>0.0028709065252299163</v>
      </c>
      <c r="N6" s="75">
        <f>Mobilités!N6/Mobilités!U6</f>
        <v>0.30473112801151797</v>
      </c>
      <c r="O6" s="75">
        <f>Mobilités!O6/Mobilités!U6</f>
        <v>0.5265208219436868</v>
      </c>
      <c r="P6" s="75">
        <f>Mobilités!P6/Mobilités!U6</f>
        <v>0.10155223590092942</v>
      </c>
      <c r="Q6" s="75">
        <f>Mobilités!Q6/Mobilités!U6</f>
        <v>0.6280730578446162</v>
      </c>
      <c r="R6" s="75">
        <f>Mobilités!R6/Mobilités!U6</f>
        <v>0.0057761608852581955</v>
      </c>
      <c r="S6" s="75">
        <f>Mobilités!S6/Mobilités!U6</f>
        <v>0.7064347806175169</v>
      </c>
      <c r="T6" s="75">
        <f>Mobilités!T6/Mobilités!U6</f>
        <v>0.37192694215538386</v>
      </c>
    </row>
    <row r="7" spans="1:20" ht="16.5" customHeight="1">
      <c r="A7" s="88">
        <v>36</v>
      </c>
      <c r="B7" s="89" t="s">
        <v>140</v>
      </c>
      <c r="C7" s="102" t="s">
        <v>170</v>
      </c>
      <c r="D7" s="52">
        <v>2014</v>
      </c>
      <c r="E7" s="56">
        <v>283400</v>
      </c>
      <c r="F7" s="52">
        <v>153</v>
      </c>
      <c r="G7" s="52" t="s">
        <v>167</v>
      </c>
      <c r="H7" s="75">
        <f>Mobilités!H7/Mobilités!U7</f>
        <v>0.3089981080687748</v>
      </c>
      <c r="I7" s="75">
        <f>Mobilités!I7/Mobilités!U7</f>
        <v>0.011434749163184264</v>
      </c>
      <c r="J7" s="75">
        <f>Mobilités!J7/Mobilités!U7</f>
        <v>0.03378448616395351</v>
      </c>
      <c r="K7" s="75">
        <f>Mobilités!K7/Mobilités!U7</f>
        <v>0.009615584523586768</v>
      </c>
      <c r="L7" s="75">
        <f>Mobilités!L7/Mobilités!U7</f>
        <v>0.04340007068754028</v>
      </c>
      <c r="M7" s="75">
        <f>Mobilités!M7/Mobilités!U7</f>
        <v>0.008680014137508057</v>
      </c>
      <c r="N7" s="75">
        <f>Mobilités!N7/Mobilités!U7</f>
        <v>0.3204328572319591</v>
      </c>
      <c r="O7" s="75">
        <f>Mobilités!O7/Mobilités!U7</f>
        <v>0.4716834029813509</v>
      </c>
      <c r="P7" s="75">
        <f>Mobilités!P7/Mobilités!U7</f>
        <v>0.13695710929541155</v>
      </c>
      <c r="Q7" s="75">
        <f>Mobilités!Q7/Mobilités!U7</f>
        <v>0.6086405122767625</v>
      </c>
      <c r="R7" s="75">
        <f>Mobilités!R7/Mobilités!U7</f>
        <v>0.018846545666230067</v>
      </c>
      <c r="S7" s="75">
        <f>Mobilités!S7/Mobilités!U7</f>
        <v>0.6910018919312252</v>
      </c>
      <c r="T7" s="75">
        <f>Mobilités!T7/Mobilités!U7</f>
        <v>0.39135948772323753</v>
      </c>
    </row>
    <row r="8" spans="1:20" s="77" customFormat="1" ht="16.5" customHeight="1">
      <c r="A8" s="46">
        <v>12</v>
      </c>
      <c r="B8" s="51" t="s">
        <v>59</v>
      </c>
      <c r="C8" s="102" t="s">
        <v>170</v>
      </c>
      <c r="D8" s="52">
        <v>2008</v>
      </c>
      <c r="E8" s="58">
        <v>98000</v>
      </c>
      <c r="F8" s="52">
        <v>34</v>
      </c>
      <c r="G8" s="52" t="s">
        <v>168</v>
      </c>
      <c r="H8" s="75">
        <f>Mobilités!H8/Mobilités!U8</f>
        <v>0.2505451902108069</v>
      </c>
      <c r="I8" s="75">
        <f>Mobilités!I8/Mobilités!U8</f>
        <v>0.02108068815119942</v>
      </c>
      <c r="J8" s="75">
        <f>Mobilités!J8/Mobilités!U8</f>
        <v>0.031015265325902593</v>
      </c>
      <c r="K8" s="75">
        <f>Mobilités!K8/Mobilités!U8</f>
        <v>0.015507632662951297</v>
      </c>
      <c r="L8" s="75">
        <f>Mobilités!L8/Mobilités!U8</f>
        <v>0.046522897988853895</v>
      </c>
      <c r="M8" s="75">
        <f>Mobilités!M8/Mobilités!U8</f>
        <v>0.012357644778289316</v>
      </c>
      <c r="N8" s="75">
        <f>Mobilités!N8/Mobilités!U8</f>
        <v>0.2716258783620063</v>
      </c>
      <c r="O8" s="75">
        <f>Mobilités!O8/Mobilités!U8</f>
        <v>0.5497940392536952</v>
      </c>
      <c r="P8" s="75">
        <f>Mobilités!P8/Mobilités!U8</f>
        <v>0.10176883935061788</v>
      </c>
      <c r="Q8" s="75">
        <f>Mobilités!Q8/Mobilités!U8</f>
        <v>0.6515628786043131</v>
      </c>
      <c r="R8" s="75">
        <f>Mobilités!R8/Mobilités!U8</f>
        <v>0.017930700266537435</v>
      </c>
      <c r="S8" s="75">
        <f>Mobilités!S8/Mobilités!U8</f>
        <v>0.7494548097891931</v>
      </c>
      <c r="T8" s="75">
        <f>Mobilités!T8/Mobilités!U8</f>
        <v>0.3484371213956869</v>
      </c>
    </row>
    <row r="9" spans="1:20" ht="16.5" customHeight="1">
      <c r="A9" s="46">
        <v>10</v>
      </c>
      <c r="B9" s="51" t="s">
        <v>61</v>
      </c>
      <c r="C9" s="102" t="s">
        <v>170</v>
      </c>
      <c r="D9" s="52">
        <v>2007</v>
      </c>
      <c r="E9" s="58">
        <v>140000</v>
      </c>
      <c r="F9" s="52">
        <v>53</v>
      </c>
      <c r="G9" s="52" t="s">
        <v>168</v>
      </c>
      <c r="H9" s="75">
        <f>Mobilités!H9/Mobilités!U9</f>
        <v>0.29943630214205186</v>
      </c>
      <c r="I9" s="75">
        <f>Mobilités!I9/Mobilités!U9</f>
        <v>0.004058624577226606</v>
      </c>
      <c r="J9" s="75">
        <f>Mobilités!J9/Mobilités!U9</f>
        <v>0.03472378804960541</v>
      </c>
      <c r="K9" s="75">
        <f>Mobilités!K9/Mobilités!U9</f>
        <v>0.014656144306651634</v>
      </c>
      <c r="L9" s="75">
        <f>Mobilités!L9/Mobilités!U9</f>
        <v>0.04937993235625704</v>
      </c>
      <c r="M9" s="75">
        <f>Mobilités!M9/Mobilités!U9</f>
        <v>0.007440811724915445</v>
      </c>
      <c r="N9" s="75">
        <f>Mobilités!N9/Mobilités!U9</f>
        <v>0.30349492671927847</v>
      </c>
      <c r="O9" s="75">
        <f>Mobilités!O9/Mobilités!U9</f>
        <v>0.5050732807215332</v>
      </c>
      <c r="P9" s="75">
        <f>Mobilités!P9/Mobilités!U9</f>
        <v>0.12762119503945885</v>
      </c>
      <c r="Q9" s="75">
        <f>Mobilités!Q9/Mobilités!U9</f>
        <v>0.632694475760992</v>
      </c>
      <c r="R9" s="75">
        <f>Mobilités!R9/Mobilités!U9</f>
        <v>0.006989853438556933</v>
      </c>
      <c r="S9" s="75">
        <f>Mobilités!S9/Mobilités!U9</f>
        <v>0.7005636978579481</v>
      </c>
      <c r="T9" s="75">
        <f>Mobilités!T9/Mobilités!U9</f>
        <v>0.367305524239008</v>
      </c>
    </row>
    <row r="10" spans="1:20" ht="16.5" customHeight="1">
      <c r="A10" s="46">
        <v>4</v>
      </c>
      <c r="B10" s="51" t="s">
        <v>63</v>
      </c>
      <c r="C10" s="102" t="s">
        <v>170</v>
      </c>
      <c r="D10" s="52">
        <v>2004</v>
      </c>
      <c r="E10" s="58">
        <v>87000</v>
      </c>
      <c r="F10" s="52">
        <v>39</v>
      </c>
      <c r="G10" s="52" t="s">
        <v>168</v>
      </c>
      <c r="H10" s="75">
        <f>Mobilités!H10/Mobilités!U10</f>
        <v>0.21285663213757663</v>
      </c>
      <c r="I10" s="75">
        <f>Mobilités!I10/Mobilités!U10</f>
        <v>0.024282188617636168</v>
      </c>
      <c r="J10" s="75">
        <f>Mobilités!J10/Mobilités!U10</f>
        <v>0.03177350212733243</v>
      </c>
      <c r="K10" s="75">
        <f>Mobilités!K10/Mobilités!U10</f>
        <v>0.027640363639224147</v>
      </c>
      <c r="L10" s="75">
        <f>Mobilités!L10/Mobilités!U10</f>
        <v>0.05941386576655657</v>
      </c>
      <c r="M10" s="75">
        <f>Mobilités!M10/Mobilités!U10</f>
        <v>0.009080047476038989</v>
      </c>
      <c r="N10" s="75">
        <f>Mobilités!N10/Mobilités!U10</f>
        <v>0.23713882075521278</v>
      </c>
      <c r="O10" s="75">
        <f>Mobilités!O10/Mobilités!U10</f>
        <v>0.593880336510059</v>
      </c>
      <c r="P10" s="75">
        <f>Mobilités!P10/Mobilités!U10</f>
        <v>0.0904124044273687</v>
      </c>
      <c r="Q10" s="75">
        <f>Mobilités!Q10/Mobilités!U10</f>
        <v>0.6842927409374278</v>
      </c>
      <c r="R10" s="75">
        <f>Mobilités!R10/Mobilités!U10</f>
        <v>0.010074525064763942</v>
      </c>
      <c r="S10" s="75">
        <f>Mobilités!S10/Mobilités!U10</f>
        <v>0.7871433678624234</v>
      </c>
      <c r="T10" s="75">
        <f>Mobilités!T10/Mobilités!U10</f>
        <v>0.3157072590625723</v>
      </c>
    </row>
    <row r="11" spans="1:20" ht="16.5" customHeight="1">
      <c r="A11" s="46">
        <v>43</v>
      </c>
      <c r="B11" s="51" t="s">
        <v>160</v>
      </c>
      <c r="C11" s="102" t="s">
        <v>170</v>
      </c>
      <c r="D11" s="52">
        <v>2017</v>
      </c>
      <c r="E11" s="56">
        <v>133200</v>
      </c>
      <c r="F11" s="52">
        <v>83</v>
      </c>
      <c r="G11" s="52" t="s">
        <v>168</v>
      </c>
      <c r="H11" s="75">
        <f>Mobilités!H11/Mobilités!U11</f>
        <v>0.21449242690349743</v>
      </c>
      <c r="I11" s="75">
        <f>Mobilités!I11/Mobilités!U11</f>
        <v>0.017497549032457628</v>
      </c>
      <c r="J11" s="75">
        <f>Mobilités!J11/Mobilités!U11</f>
        <v>0.021550164883271036</v>
      </c>
      <c r="K11" s="75">
        <f>Mobilités!K11/Mobilités!U11</f>
        <v>0.028903067510393676</v>
      </c>
      <c r="L11" s="75">
        <f>Mobilités!L11/Mobilités!U11</f>
        <v>0.05045323239366471</v>
      </c>
      <c r="M11" s="75">
        <f>Mobilités!M11/Mobilités!U11</f>
        <v>0.0019398031886170264</v>
      </c>
      <c r="N11" s="75">
        <f>Mobilités!N11/Mobilités!U11</f>
        <v>0.23198997593595505</v>
      </c>
      <c r="O11" s="75">
        <f>Mobilités!O11/Mobilités!U11</f>
        <v>0.6071610193927892</v>
      </c>
      <c r="P11" s="75">
        <f>Mobilités!P11/Mobilités!U11</f>
        <v>0.09398084313283459</v>
      </c>
      <c r="Q11" s="75">
        <f>Mobilités!Q11/Mobilités!U11</f>
        <v>0.7011418625256237</v>
      </c>
      <c r="R11" s="75">
        <f>Mobilités!R11/Mobilités!U11</f>
        <v>0.014475125956139479</v>
      </c>
      <c r="S11" s="75">
        <f>Mobilités!S11/Mobilités!U11</f>
        <v>0.7855075730965025</v>
      </c>
      <c r="T11" s="75">
        <f>Mobilités!T11/Mobilités!U11</f>
        <v>0.29885813747437623</v>
      </c>
    </row>
    <row r="12" spans="1:20" ht="16.5" customHeight="1">
      <c r="A12" s="46">
        <v>15</v>
      </c>
      <c r="B12" s="51" t="s">
        <v>65</v>
      </c>
      <c r="C12" s="102" t="s">
        <v>170</v>
      </c>
      <c r="D12" s="52">
        <v>2009</v>
      </c>
      <c r="E12" s="58">
        <v>159000</v>
      </c>
      <c r="F12" s="52">
        <v>63</v>
      </c>
      <c r="G12" s="52" t="s">
        <v>168</v>
      </c>
      <c r="H12" s="75">
        <f>Mobilités!H12/Mobilités!U12</f>
        <v>0.2547690763052209</v>
      </c>
      <c r="I12" s="75">
        <f>Mobilités!I12/Mobilités!U12</f>
        <v>0.015311244979919678</v>
      </c>
      <c r="J12" s="75">
        <f>Mobilités!J12/Mobilités!U12</f>
        <v>0.026857429718875503</v>
      </c>
      <c r="K12" s="75">
        <f>Mobilités!K12/Mobilités!U12</f>
        <v>0.024347389558232933</v>
      </c>
      <c r="L12" s="75">
        <f>Mobilités!L12/Mobilités!U12</f>
        <v>0.05120481927710844</v>
      </c>
      <c r="M12" s="75">
        <f>Mobilités!M12/Mobilités!U12</f>
        <v>0.007028112449799197</v>
      </c>
      <c r="N12" s="75">
        <f>Mobilités!N12/Mobilités!U12</f>
        <v>0.27008032128514053</v>
      </c>
      <c r="O12" s="75">
        <f>Mobilités!O12/Mobilités!U12</f>
        <v>0.521586345381526</v>
      </c>
      <c r="P12" s="75">
        <f>Mobilités!P12/Mobilités!U12</f>
        <v>0.13127510040160642</v>
      </c>
      <c r="Q12" s="75">
        <f>Mobilités!Q12/Mobilités!U12</f>
        <v>0.6528614457831325</v>
      </c>
      <c r="R12" s="75">
        <f>Mobilités!R12/Mobilités!U12</f>
        <v>0.018825301204819275</v>
      </c>
      <c r="S12" s="75">
        <f>Mobilités!S12/Mobilités!U12</f>
        <v>0.7452309236947792</v>
      </c>
      <c r="T12" s="75">
        <f>Mobilités!T12/Mobilités!U12</f>
        <v>0.34713855421686746</v>
      </c>
    </row>
    <row r="13" spans="1:20" ht="16.5" customHeight="1">
      <c r="A13" s="46">
        <v>37</v>
      </c>
      <c r="B13" s="51" t="s">
        <v>149</v>
      </c>
      <c r="C13" s="102" t="s">
        <v>170</v>
      </c>
      <c r="D13" s="52">
        <v>2015</v>
      </c>
      <c r="E13" s="56">
        <v>109000</v>
      </c>
      <c r="F13" s="54">
        <v>99</v>
      </c>
      <c r="G13" s="52" t="s">
        <v>168</v>
      </c>
      <c r="H13" s="75">
        <f>Mobilités!H13/Mobilités!U13</f>
        <v>0.24254777070063693</v>
      </c>
      <c r="I13" s="75">
        <f>Mobilités!I13/Mobilités!U13</f>
        <v>0.012229299363057326</v>
      </c>
      <c r="J13" s="75">
        <f>Mobilités!J13/Mobilités!U13</f>
        <v>0.014777070063694268</v>
      </c>
      <c r="K13" s="75">
        <f>Mobilités!K13/Mobilités!U13</f>
        <v>0.018089171974522294</v>
      </c>
      <c r="L13" s="75">
        <f>Mobilités!L13/Mobilités!U13</f>
        <v>0.032866242038216566</v>
      </c>
      <c r="M13" s="75">
        <f>Mobilités!M13/Mobilités!U13</f>
        <v>0.006369426751592357</v>
      </c>
      <c r="N13" s="75">
        <f>Mobilités!N13/Mobilités!U13</f>
        <v>0.25477707006369427</v>
      </c>
      <c r="O13" s="75">
        <f>Mobilités!O13/Mobilités!U13</f>
        <v>0.5905732484076434</v>
      </c>
      <c r="P13" s="75">
        <f>Mobilités!P13/Mobilités!U13</f>
        <v>0.10369426751592356</v>
      </c>
      <c r="Q13" s="75">
        <f>Mobilités!Q13/Mobilités!U13</f>
        <v>0.694267515923567</v>
      </c>
      <c r="R13" s="75">
        <f>Mobilités!R13/Mobilités!U13</f>
        <v>0.01197452229299363</v>
      </c>
      <c r="S13" s="75">
        <f>Mobilités!S13/Mobilités!U13</f>
        <v>0.7574522292993631</v>
      </c>
      <c r="T13" s="75">
        <f>Mobilités!T13/Mobilités!U13</f>
        <v>0.30573248407643305</v>
      </c>
    </row>
    <row r="14" spans="1:20" ht="16.5" customHeight="1">
      <c r="A14" s="46">
        <v>5</v>
      </c>
      <c r="B14" s="51" t="s">
        <v>67</v>
      </c>
      <c r="C14" s="102" t="s">
        <v>170</v>
      </c>
      <c r="D14" s="52">
        <v>2004</v>
      </c>
      <c r="E14" s="58">
        <v>96000</v>
      </c>
      <c r="F14" s="52">
        <v>38</v>
      </c>
      <c r="G14" s="52" t="s">
        <v>168</v>
      </c>
      <c r="H14" s="75">
        <f>Mobilités!H14/Mobilités!U14</f>
        <v>0.23986416486152196</v>
      </c>
      <c r="I14" s="75">
        <f>Mobilités!I14/Mobilités!U14</f>
        <v>0.02917582283668971</v>
      </c>
      <c r="J14" s="75">
        <f>Mobilités!J14/Mobilités!U14</f>
        <v>0.04112743884060342</v>
      </c>
      <c r="K14" s="75">
        <f>Mobilités!K14/Mobilités!U14</f>
        <v>0.015750934024060883</v>
      </c>
      <c r="L14" s="75">
        <f>Mobilités!L14/Mobilités!U14</f>
        <v>0.05687837286466431</v>
      </c>
      <c r="M14" s="75">
        <f>Mobilités!M14/Mobilités!U14</f>
        <v>0.010500622682707258</v>
      </c>
      <c r="N14" s="75">
        <f>Mobilités!N14/Mobilités!U14</f>
        <v>0.2690399876982117</v>
      </c>
      <c r="O14" s="75">
        <f>Mobilités!O14/Mobilités!U14</f>
        <v>0.5722839362075455</v>
      </c>
      <c r="P14" s="75">
        <f>Mobilités!P14/Mobilités!U14</f>
        <v>0.08283824560802391</v>
      </c>
      <c r="Q14" s="75">
        <f>Mobilités!Q14/Mobilités!U14</f>
        <v>0.6551221818155694</v>
      </c>
      <c r="R14" s="75">
        <f>Mobilités!R14/Mobilités!U14</f>
        <v>0.008458834938847512</v>
      </c>
      <c r="S14" s="75">
        <f>Mobilités!S14/Mobilités!U14</f>
        <v>0.7601358351384782</v>
      </c>
      <c r="T14" s="75">
        <f>Mobilités!T14/Mobilités!U14</f>
        <v>0.34487781818443064</v>
      </c>
    </row>
    <row r="15" spans="1:20" ht="16.5" customHeight="1">
      <c r="A15" s="46">
        <v>33</v>
      </c>
      <c r="B15" s="51" t="s">
        <v>135</v>
      </c>
      <c r="C15" s="102" t="s">
        <v>170</v>
      </c>
      <c r="D15" s="52">
        <v>2014</v>
      </c>
      <c r="E15" s="56">
        <v>112000</v>
      </c>
      <c r="F15" s="52">
        <v>69</v>
      </c>
      <c r="G15" s="52" t="s">
        <v>168</v>
      </c>
      <c r="H15" s="75">
        <f>Mobilités!H15/Mobilités!U15</f>
        <v>0.2568826827226773</v>
      </c>
      <c r="I15" s="75">
        <f>Mobilités!I15/Mobilités!U15</f>
        <v>0.01675563726295932</v>
      </c>
      <c r="J15" s="75">
        <f>Mobilités!J15/Mobilités!U15</f>
        <v>0.04402337595998473</v>
      </c>
      <c r="K15" s="75">
        <f>Mobilités!K15/Mobilités!U15</f>
        <v>0.015453320150006701</v>
      </c>
      <c r="L15" s="75">
        <f>Mobilités!L15/Mobilités!U15</f>
        <v>0.05947669610999143</v>
      </c>
      <c r="M15" s="75">
        <f>Mobilités!M15/Mobilités!U15</f>
        <v>0.005302832982255614</v>
      </c>
      <c r="N15" s="75">
        <f>Mobilités!N15/Mobilités!U15</f>
        <v>0.2736383199856366</v>
      </c>
      <c r="O15" s="75">
        <f>Mobilités!O15/Mobilités!U15</f>
        <v>0.5635619258109137</v>
      </c>
      <c r="P15" s="75">
        <f>Mobilités!P15/Mobilités!U15</f>
        <v>0.08757892926774377</v>
      </c>
      <c r="Q15" s="75">
        <f>Mobilités!Q15/Mobilités!U15</f>
        <v>0.6511408550786575</v>
      </c>
      <c r="R15" s="75">
        <f>Mobilités!R15/Mobilités!U15</f>
        <v>0.010441295843458955</v>
      </c>
      <c r="S15" s="75">
        <f>Mobilités!S15/Mobilités!U15</f>
        <v>0.7431173172773228</v>
      </c>
      <c r="T15" s="75">
        <f>Mobilités!T15/Mobilités!U15</f>
        <v>0.3488591449213425</v>
      </c>
    </row>
    <row r="16" spans="1:20" ht="16.5" customHeight="1">
      <c r="A16" s="46">
        <v>34</v>
      </c>
      <c r="B16" s="51" t="s">
        <v>136</v>
      </c>
      <c r="C16" s="102" t="s">
        <v>170</v>
      </c>
      <c r="D16" s="52">
        <v>2014</v>
      </c>
      <c r="E16" s="56">
        <v>99500</v>
      </c>
      <c r="F16" s="52">
        <v>36</v>
      </c>
      <c r="G16" s="52" t="s">
        <v>168</v>
      </c>
      <c r="H16" s="75">
        <f>Mobilités!H16/Mobilités!U16</f>
        <v>0.2679065091731591</v>
      </c>
      <c r="I16" s="75">
        <f>Mobilités!I16/Mobilités!U16</f>
        <v>0.018094998743402865</v>
      </c>
      <c r="J16" s="75">
        <f>Mobilités!J16/Mobilités!U16</f>
        <v>0.04649409399346569</v>
      </c>
      <c r="K16" s="75">
        <f>Mobilités!K16/Mobilités!U16</f>
        <v>0.013571249057552148</v>
      </c>
      <c r="L16" s="75">
        <f>Mobilités!L16/Mobilités!U16</f>
        <v>0.06006534305101784</v>
      </c>
      <c r="M16" s="75">
        <f>Mobilités!M16/Mobilités!U16</f>
        <v>0.005026388539834129</v>
      </c>
      <c r="N16" s="75">
        <f>Mobilités!N16/Mobilités!U16</f>
        <v>0.286001507916562</v>
      </c>
      <c r="O16" s="75">
        <f>Mobilités!O16/Mobilités!U16</f>
        <v>0.5508921839658206</v>
      </c>
      <c r="P16" s="75">
        <f>Mobilités!P16/Mobilités!U16</f>
        <v>0.08720784116612214</v>
      </c>
      <c r="Q16" s="75">
        <f>Mobilités!Q16/Mobilités!U16</f>
        <v>0.6381000251319427</v>
      </c>
      <c r="R16" s="75">
        <f>Mobilités!R16/Mobilités!U16</f>
        <v>0.010806735360643376</v>
      </c>
      <c r="S16" s="75">
        <f>Mobilités!S16/Mobilités!U16</f>
        <v>0.7320934908268409</v>
      </c>
      <c r="T16" s="75">
        <f>Mobilités!T16/Mobilités!U16</f>
        <v>0.3618999748680573</v>
      </c>
    </row>
    <row r="17" spans="1:20" ht="16.5" customHeight="1">
      <c r="A17" s="46">
        <v>39</v>
      </c>
      <c r="B17" s="51" t="s">
        <v>151</v>
      </c>
      <c r="C17" s="102" t="s">
        <v>170</v>
      </c>
      <c r="D17" s="52">
        <v>2016</v>
      </c>
      <c r="E17" s="56">
        <v>201200</v>
      </c>
      <c r="F17" s="52">
        <v>210</v>
      </c>
      <c r="G17" s="52" t="s">
        <v>168</v>
      </c>
      <c r="H17" s="75">
        <f>Mobilités!H17/Mobilités!U17</f>
        <v>0.2574126339459856</v>
      </c>
      <c r="I17" s="75">
        <f>Mobilités!I17/Mobilités!U17</f>
        <v>0.01566049425208233</v>
      </c>
      <c r="J17" s="75">
        <f>Mobilités!J17/Mobilités!U17</f>
        <v>0.019102361120671853</v>
      </c>
      <c r="K17" s="75">
        <f>Mobilités!K17/Mobilités!U17</f>
        <v>0.020492875335582014</v>
      </c>
      <c r="L17" s="75">
        <f>Mobilités!L17/Mobilités!U17</f>
        <v>0.03959523645625387</v>
      </c>
      <c r="M17" s="75">
        <f>Mobilités!M17/Mobilités!U17</f>
        <v>0.0058488790986897955</v>
      </c>
      <c r="N17" s="75">
        <f>Mobilités!N17/Mobilités!U17</f>
        <v>0.27307312819806795</v>
      </c>
      <c r="O17" s="75">
        <f>Mobilités!O17/Mobilités!U17</f>
        <v>0.5622312475620109</v>
      </c>
      <c r="P17" s="75">
        <f>Mobilités!P17/Mobilités!U17</f>
        <v>0.0986530827654253</v>
      </c>
      <c r="Q17" s="75">
        <f>Mobilités!Q17/Mobilités!U17</f>
        <v>0.6608843303274363</v>
      </c>
      <c r="R17" s="75">
        <f>Mobilités!R17/Mobilités!U17</f>
        <v>0.020598425919552098</v>
      </c>
      <c r="S17" s="75">
        <f>Mobilités!S17/Mobilités!U17</f>
        <v>0.7425873660540144</v>
      </c>
      <c r="T17" s="75">
        <f>Mobilités!T17/Mobilités!U17</f>
        <v>0.3391156696725637</v>
      </c>
    </row>
    <row r="18" spans="1:20" ht="16.5" customHeight="1">
      <c r="A18" s="46">
        <v>2</v>
      </c>
      <c r="B18" s="51" t="s">
        <v>68</v>
      </c>
      <c r="C18" s="102" t="s">
        <v>170</v>
      </c>
      <c r="D18" s="52">
        <v>2001</v>
      </c>
      <c r="E18" s="58">
        <v>117000</v>
      </c>
      <c r="F18" s="52">
        <v>38</v>
      </c>
      <c r="G18" s="52" t="s">
        <v>168</v>
      </c>
      <c r="H18" s="75">
        <f>Mobilités!H18/Mobilités!U18</f>
        <v>0.1807076663858467</v>
      </c>
      <c r="I18" s="75">
        <f>Mobilités!I18/Mobilités!U18</f>
        <v>0.05761329932718608</v>
      </c>
      <c r="J18" s="75">
        <f>Mobilités!J18/Mobilités!U18</f>
        <v>0.025801779552457566</v>
      </c>
      <c r="K18" s="75">
        <f>Mobilités!K18/Mobilités!U18</f>
        <v>0.037988597938858185</v>
      </c>
      <c r="L18" s="75">
        <f>Mobilités!L18/Mobilités!U18</f>
        <v>0.06379037749131575</v>
      </c>
      <c r="M18" s="75">
        <f>Mobilités!M18/Mobilités!U18</f>
        <v>0.017740706973952986</v>
      </c>
      <c r="N18" s="75">
        <f>Mobilités!N18/Mobilités!U18</f>
        <v>0.2383209657130328</v>
      </c>
      <c r="O18" s="75">
        <f>Mobilités!O18/Mobilités!U18</f>
        <v>0.5466930560524403</v>
      </c>
      <c r="P18" s="75">
        <f>Mobilités!P18/Mobilités!U18</f>
        <v>0.11349551649721297</v>
      </c>
      <c r="Q18" s="75">
        <f>Mobilités!Q18/Mobilités!U18</f>
        <v>0.6601885725496534</v>
      </c>
      <c r="R18" s="75">
        <f>Mobilités!R18/Mobilités!U18</f>
        <v>0.019959377272045335</v>
      </c>
      <c r="S18" s="75">
        <f>Mobilités!S18/Mobilités!U18</f>
        <v>0.8192923336141533</v>
      </c>
      <c r="T18" s="75">
        <f>Mobilités!T18/Mobilités!U18</f>
        <v>0.3398114274503467</v>
      </c>
    </row>
    <row r="19" spans="1:20" ht="16.5" customHeight="1">
      <c r="A19" s="46">
        <v>44</v>
      </c>
      <c r="B19" s="51" t="s">
        <v>161</v>
      </c>
      <c r="C19" s="102" t="s">
        <v>170</v>
      </c>
      <c r="D19" s="52">
        <v>2017</v>
      </c>
      <c r="E19" s="56">
        <v>313700</v>
      </c>
      <c r="F19" s="52">
        <v>360</v>
      </c>
      <c r="G19" s="52" t="s">
        <v>168</v>
      </c>
      <c r="H19" s="75">
        <f>Mobilités!H19/Mobilités!U19</f>
        <v>0.2719991303748403</v>
      </c>
      <c r="I19" s="75">
        <f>Mobilités!I19/Mobilités!U19</f>
        <v>0.004878385042447252</v>
      </c>
      <c r="J19" s="75">
        <f>Mobilités!J19/Mobilités!U19</f>
        <v>0.017132676165377253</v>
      </c>
      <c r="K19" s="75">
        <f>Mobilités!K19/Mobilités!U19</f>
        <v>0.014404492356313003</v>
      </c>
      <c r="L19" s="75">
        <f>Mobilités!L19/Mobilités!U19</f>
        <v>0.03153716852169026</v>
      </c>
      <c r="M19" s="75">
        <f>Mobilités!M19/Mobilités!U19</f>
        <v>0.025513423512755387</v>
      </c>
      <c r="N19" s="75">
        <f>Mobilités!N19/Mobilités!U19</f>
        <v>0.27687751541728756</v>
      </c>
      <c r="O19" s="75">
        <f>Mobilités!O19/Mobilités!U19</f>
        <v>0.5693260935271254</v>
      </c>
      <c r="P19" s="75">
        <f>Mobilités!P19/Mobilités!U19</f>
        <v>0.09064781771808236</v>
      </c>
      <c r="Q19" s="75">
        <f>Mobilités!Q19/Mobilités!U19</f>
        <v>0.6599739112452078</v>
      </c>
      <c r="R19" s="75">
        <f>Mobilités!R19/Mobilités!U19</f>
        <v>0.006097981303059065</v>
      </c>
      <c r="S19" s="75">
        <f>Mobilités!S19/Mobilités!U19</f>
        <v>0.7280008696251598</v>
      </c>
      <c r="T19" s="75">
        <f>Mobilités!T19/Mobilités!U19</f>
        <v>0.3400260887547923</v>
      </c>
    </row>
    <row r="20" spans="1:20" ht="16.5" customHeight="1">
      <c r="A20" s="46">
        <v>45</v>
      </c>
      <c r="B20" s="51" t="s">
        <v>162</v>
      </c>
      <c r="C20" s="102" t="s">
        <v>170</v>
      </c>
      <c r="D20" s="52">
        <v>2017</v>
      </c>
      <c r="E20" s="56">
        <v>241300</v>
      </c>
      <c r="F20" s="52">
        <v>86</v>
      </c>
      <c r="G20" s="52" t="s">
        <v>168</v>
      </c>
      <c r="H20" s="75">
        <f>Mobilités!H20/Mobilités!U20</f>
        <v>0.28365504583086104</v>
      </c>
      <c r="I20" s="75">
        <f>Mobilités!I20/Mobilités!U20</f>
        <v>0.006795610440453151</v>
      </c>
      <c r="J20" s="75">
        <f>Mobilités!J20/Mobilités!U20</f>
        <v>0.04235403716375453</v>
      </c>
      <c r="K20" s="75">
        <f>Mobilités!K20/Mobilités!U20</f>
        <v>0.05129285726168229</v>
      </c>
      <c r="L20" s="75">
        <f>Mobilités!L20/Mobilités!U20</f>
        <v>0.09364689442543682</v>
      </c>
      <c r="M20" s="75">
        <f>Mobilités!M20/Mobilités!U20</f>
        <v>0.003072026261942917</v>
      </c>
      <c r="N20" s="75">
        <f>Mobilités!N20/Mobilités!U20</f>
        <v>0.2904506562713142</v>
      </c>
      <c r="O20" s="75">
        <f>Mobilités!O20/Mobilités!U20</f>
        <v>0.5096014683620111</v>
      </c>
      <c r="P20" s="75">
        <f>Mobilités!P20/Mobilités!U20</f>
        <v>0.09730948169260883</v>
      </c>
      <c r="Q20" s="75">
        <f>Mobilités!Q20/Mobilités!U20</f>
        <v>0.60691095005462</v>
      </c>
      <c r="R20" s="75">
        <f>Mobilités!R20/Mobilités!U20</f>
        <v>0.005919472986686038</v>
      </c>
      <c r="S20" s="75">
        <f>Mobilités!S20/Mobilités!U20</f>
        <v>0.7163449541691389</v>
      </c>
      <c r="T20" s="75">
        <f>Mobilités!T20/Mobilités!U20</f>
        <v>0.39308904994538</v>
      </c>
    </row>
    <row r="21" spans="1:20" ht="16.5" customHeight="1">
      <c r="A21" s="46">
        <v>17</v>
      </c>
      <c r="B21" s="51" t="s">
        <v>70</v>
      </c>
      <c r="C21" s="102" t="s">
        <v>170</v>
      </c>
      <c r="D21" s="52">
        <v>2010</v>
      </c>
      <c r="E21" s="58">
        <v>38000</v>
      </c>
      <c r="F21" s="52">
        <v>18</v>
      </c>
      <c r="G21" s="52" t="s">
        <v>168</v>
      </c>
      <c r="H21" s="75">
        <f>Mobilités!H21/Mobilités!U21</f>
        <v>0.2356359133421841</v>
      </c>
      <c r="I21" s="75">
        <f>Mobilités!I21/Mobilités!U21</f>
        <v>0.008983693613778569</v>
      </c>
      <c r="J21" s="75">
        <f>Mobilités!J21/Mobilités!U21</f>
        <v>0.003461907114918647</v>
      </c>
      <c r="K21" s="75">
        <f>Mobilités!K21/Mobilités!U21</f>
        <v>0.028996076703716716</v>
      </c>
      <c r="L21" s="75">
        <f>Mobilités!L21/Mobilités!U21</f>
        <v>0.032457983818635364</v>
      </c>
      <c r="M21" s="75">
        <f>Mobilités!M21/Mobilités!U21</f>
        <v>0.0038399485625494876</v>
      </c>
      <c r="N21" s="75">
        <f>Mobilités!N21/Mobilités!U21</f>
        <v>0.24461960695596266</v>
      </c>
      <c r="O21" s="75">
        <f>Mobilités!O21/Mobilités!U21</f>
        <v>0.5869346494335332</v>
      </c>
      <c r="P21" s="75">
        <f>Mobilités!P21/Mobilités!U21</f>
        <v>0.12412261640402213</v>
      </c>
      <c r="Q21" s="75">
        <f>Mobilités!Q21/Mobilités!U21</f>
        <v>0.7110572658375554</v>
      </c>
      <c r="R21" s="75">
        <f>Mobilités!R21/Mobilités!U21</f>
        <v>0.008025194825297224</v>
      </c>
      <c r="S21" s="75">
        <f>Mobilités!S21/Mobilités!U21</f>
        <v>0.764364086657816</v>
      </c>
      <c r="T21" s="75">
        <f>Mobilités!T21/Mobilités!U21</f>
        <v>0.28894273416244465</v>
      </c>
    </row>
    <row r="22" spans="1:20" ht="16.5" customHeight="1">
      <c r="A22" s="46">
        <v>8</v>
      </c>
      <c r="B22" s="51" t="s">
        <v>72</v>
      </c>
      <c r="C22" s="102" t="s">
        <v>170</v>
      </c>
      <c r="D22" s="52">
        <v>2006</v>
      </c>
      <c r="E22" s="58">
        <v>93000</v>
      </c>
      <c r="F22" s="52">
        <v>16</v>
      </c>
      <c r="G22" s="52" t="s">
        <v>168</v>
      </c>
      <c r="H22" s="75">
        <f>Mobilités!H22/Mobilités!U22</f>
        <v>0.22721371072448715</v>
      </c>
      <c r="I22" s="75">
        <f>Mobilités!I22/Mobilités!U22</f>
        <v>0.00882887561672293</v>
      </c>
      <c r="J22" s="75">
        <f>Mobilités!J22/Mobilités!U22</f>
        <v>0.014022331861854065</v>
      </c>
      <c r="K22" s="75">
        <f>Mobilités!K22/Mobilités!U22</f>
        <v>0.010646585302518826</v>
      </c>
      <c r="L22" s="75">
        <f>Mobilités!L22/Mobilités!U22</f>
        <v>0.024668917164372892</v>
      </c>
      <c r="M22" s="75">
        <f>Mobilités!M22/Mobilités!U22</f>
        <v>0.013502986237340952</v>
      </c>
      <c r="N22" s="75">
        <f>Mobilités!N22/Mobilités!U22</f>
        <v>0.2360425863412101</v>
      </c>
      <c r="O22" s="75">
        <f>Mobilités!O22/Mobilités!U22</f>
        <v>0.6364580628408206</v>
      </c>
      <c r="P22" s="75">
        <f>Mobilités!P22/Mobilités!U22</f>
        <v>0.08179693586081538</v>
      </c>
      <c r="Q22" s="75">
        <f>Mobilités!Q22/Mobilités!U22</f>
        <v>0.7182549987016359</v>
      </c>
      <c r="R22" s="75">
        <f>Mobilités!R22/Mobilités!U22</f>
        <v>0.007530511555440145</v>
      </c>
      <c r="S22" s="75">
        <f>Mobilités!S22/Mobilités!U22</f>
        <v>0.7727862892755128</v>
      </c>
      <c r="T22" s="75">
        <f>Mobilités!T22/Mobilités!U22</f>
        <v>0.28174500129836405</v>
      </c>
    </row>
    <row r="23" spans="1:20" ht="16.5" customHeight="1">
      <c r="A23" s="46">
        <v>30</v>
      </c>
      <c r="B23" s="51" t="s">
        <v>159</v>
      </c>
      <c r="C23" s="102" t="s">
        <v>170</v>
      </c>
      <c r="D23" s="52">
        <v>2013</v>
      </c>
      <c r="E23" s="58">
        <v>123000</v>
      </c>
      <c r="F23" s="58">
        <v>28</v>
      </c>
      <c r="G23" s="52" t="s">
        <v>168</v>
      </c>
      <c r="H23" s="75">
        <f>Mobilités!H23/Mobilités!U23</f>
        <v>0.1701164227233704</v>
      </c>
      <c r="I23" s="75">
        <f>Mobilités!I23/Mobilités!U23</f>
        <v>0.020674979584144736</v>
      </c>
      <c r="J23" s="75">
        <f>Mobilités!J23/Mobilités!U23</f>
        <v>0.025362774043595705</v>
      </c>
      <c r="K23" s="75">
        <f>Mobilités!K23/Mobilités!U23</f>
        <v>0.02086081621542392</v>
      </c>
      <c r="L23" s="75">
        <f>Mobilités!L23/Mobilités!U23</f>
        <v>0.04622359025901962</v>
      </c>
      <c r="M23" s="75">
        <f>Mobilités!M23/Mobilités!U23</f>
        <v>0.014463848231672845</v>
      </c>
      <c r="N23" s="75">
        <f>Mobilités!N23/Mobilités!U23</f>
        <v>0.19079140230751515</v>
      </c>
      <c r="O23" s="75">
        <f>Mobilités!O23/Mobilités!U23</f>
        <v>0.639979479448039</v>
      </c>
      <c r="P23" s="75">
        <f>Mobilités!P23/Mobilités!U23</f>
        <v>0.09529754800343405</v>
      </c>
      <c r="Q23" s="75">
        <f>Mobilités!Q23/Mobilités!U23</f>
        <v>0.735277027451473</v>
      </c>
      <c r="R23" s="75">
        <f>Mobilités!R23/Mobilités!U23</f>
        <v>0.013244131750319325</v>
      </c>
      <c r="S23" s="75">
        <f>Mobilités!S23/Mobilités!U23</f>
        <v>0.8298835772766296</v>
      </c>
      <c r="T23" s="75">
        <f>Mobilités!T23/Mobilités!U23</f>
        <v>0.26472297254852695</v>
      </c>
    </row>
    <row r="24" spans="1:20" ht="16.5" customHeight="1">
      <c r="A24" s="46">
        <v>19</v>
      </c>
      <c r="B24" s="51" t="s">
        <v>75</v>
      </c>
      <c r="C24" s="102" t="s">
        <v>170</v>
      </c>
      <c r="D24" s="52">
        <v>2011</v>
      </c>
      <c r="E24" s="58">
        <v>143000</v>
      </c>
      <c r="F24" s="52">
        <v>18</v>
      </c>
      <c r="G24" s="52" t="s">
        <v>168</v>
      </c>
      <c r="H24" s="75">
        <f>Mobilités!H24/Mobilités!U24</f>
        <v>0.2673730901922129</v>
      </c>
      <c r="I24" s="75">
        <f>Mobilités!I24/Mobilités!U24</f>
        <v>0.07540660423854116</v>
      </c>
      <c r="J24" s="75">
        <f>Mobilités!J24/Mobilités!U24</f>
        <v>0.04706752094627896</v>
      </c>
      <c r="K24" s="75">
        <f>Mobilités!K24/Mobilités!U24</f>
        <v>0.003696402168555939</v>
      </c>
      <c r="L24" s="75">
        <f>Mobilités!L24/Mobilités!U24</f>
        <v>0.0507639231148349</v>
      </c>
      <c r="M24" s="75">
        <f>Mobilités!M24/Mobilités!U24</f>
        <v>0.009117792015771318</v>
      </c>
      <c r="N24" s="75">
        <f>Mobilités!N24/Mobilités!U24</f>
        <v>0.34277969443075407</v>
      </c>
      <c r="O24" s="75">
        <f>Mobilités!O24/Mobilités!U24</f>
        <v>0.49655002464268116</v>
      </c>
      <c r="P24" s="75">
        <f>Mobilités!P24/Mobilités!U24</f>
        <v>0.09241005421389847</v>
      </c>
      <c r="Q24" s="75">
        <f>Mobilités!Q24/Mobilités!U24</f>
        <v>0.5889600788565796</v>
      </c>
      <c r="R24" s="75">
        <f>Mobilités!R24/Mobilités!U24</f>
        <v>0.00837851158206013</v>
      </c>
      <c r="S24" s="75">
        <f>Mobilités!S24/Mobilités!U24</f>
        <v>0.7326269098077871</v>
      </c>
      <c r="T24" s="75">
        <f>Mobilités!T24/Mobilités!U24</f>
        <v>0.41103992114342036</v>
      </c>
    </row>
    <row r="25" spans="1:20" ht="16.5" customHeight="1">
      <c r="A25" s="46">
        <v>23</v>
      </c>
      <c r="B25" s="51" t="s">
        <v>77</v>
      </c>
      <c r="C25" s="102" t="s">
        <v>170</v>
      </c>
      <c r="D25" s="52">
        <v>2012</v>
      </c>
      <c r="E25" s="58">
        <v>223000</v>
      </c>
      <c r="F25" s="52">
        <v>109</v>
      </c>
      <c r="G25" s="52" t="s">
        <v>168</v>
      </c>
      <c r="H25" s="75">
        <f>Mobilités!H25/Mobilités!U25</f>
        <v>0.18828337874659404</v>
      </c>
      <c r="I25" s="75">
        <f>Mobilités!I25/Mobilités!U25</f>
        <v>0.016893732970027248</v>
      </c>
      <c r="J25" s="75">
        <f>Mobilités!J25/Mobilités!U25</f>
        <v>0.036239782016348775</v>
      </c>
      <c r="K25" s="75">
        <f>Mobilités!K25/Mobilités!U25</f>
        <v>0.013896457765667575</v>
      </c>
      <c r="L25" s="75">
        <f>Mobilités!L25/Mobilités!U25</f>
        <v>0.05013623978201635</v>
      </c>
      <c r="M25" s="75">
        <f>Mobilités!M25/Mobilités!U25</f>
        <v>0.0068119891008174395</v>
      </c>
      <c r="N25" s="75">
        <f>Mobilités!N25/Mobilités!U25</f>
        <v>0.20517711171662129</v>
      </c>
      <c r="O25" s="75">
        <f>Mobilités!O25/Mobilités!U25</f>
        <v>0.6264305177111716</v>
      </c>
      <c r="P25" s="75">
        <f>Mobilités!P25/Mobilités!U25</f>
        <v>0.08910081743869211</v>
      </c>
      <c r="Q25" s="75">
        <f>Mobilités!Q25/Mobilités!U25</f>
        <v>0.7155313351498638</v>
      </c>
      <c r="R25" s="75">
        <f>Mobilités!R25/Mobilités!U25</f>
        <v>0.0223433242506812</v>
      </c>
      <c r="S25" s="75">
        <f>Mobilités!S25/Mobilités!U25</f>
        <v>0.8117166212534059</v>
      </c>
      <c r="T25" s="75">
        <f>Mobilités!T25/Mobilités!U25</f>
        <v>0.2844686648501363</v>
      </c>
    </row>
    <row r="26" spans="1:20" ht="16.5" customHeight="1">
      <c r="A26" s="46">
        <v>24</v>
      </c>
      <c r="B26" s="51" t="s">
        <v>79</v>
      </c>
      <c r="C26" s="102" t="s">
        <v>170</v>
      </c>
      <c r="D26" s="52">
        <v>2012</v>
      </c>
      <c r="E26" s="58">
        <v>91000</v>
      </c>
      <c r="F26" s="52">
        <v>19</v>
      </c>
      <c r="G26" s="52" t="s">
        <v>168</v>
      </c>
      <c r="H26" s="75">
        <f>Mobilités!H26/Mobilités!U26</f>
        <v>0.1881384790011351</v>
      </c>
      <c r="I26" s="75">
        <f>Mobilités!I26/Mobilités!U26</f>
        <v>0.012769580022701475</v>
      </c>
      <c r="J26" s="75">
        <f>Mobilités!J26/Mobilités!U26</f>
        <v>0.02468785471055619</v>
      </c>
      <c r="K26" s="75">
        <f>Mobilités!K26/Mobilités!U26</f>
        <v>0.008229284903518728</v>
      </c>
      <c r="L26" s="75">
        <f>Mobilités!L26/Mobilités!U26</f>
        <v>0.032917139614074914</v>
      </c>
      <c r="M26" s="75">
        <f>Mobilités!M26/Mobilités!U26</f>
        <v>0.008796821793416572</v>
      </c>
      <c r="N26" s="75">
        <f>Mobilités!N26/Mobilités!U26</f>
        <v>0.20090805902383657</v>
      </c>
      <c r="O26" s="75">
        <f>Mobilités!O26/Mobilités!U26</f>
        <v>0.6259931895573212</v>
      </c>
      <c r="P26" s="75">
        <f>Mobilités!P26/Mobilités!U26</f>
        <v>0.12116912599318955</v>
      </c>
      <c r="Q26" s="75">
        <f>Mobilités!Q26/Mobilités!U26</f>
        <v>0.7471623155505108</v>
      </c>
      <c r="R26" s="75">
        <f>Mobilités!R26/Mobilités!U26</f>
        <v>0.010215664018161182</v>
      </c>
      <c r="S26" s="75">
        <f>Mobilités!S26/Mobilités!U26</f>
        <v>0.811861520998865</v>
      </c>
      <c r="T26" s="75">
        <f>Mobilités!T26/Mobilités!U26</f>
        <v>0.25283768444948923</v>
      </c>
    </row>
    <row r="27" spans="1:20" ht="16.5" customHeight="1">
      <c r="A27" s="46">
        <v>20</v>
      </c>
      <c r="B27" s="51" t="s">
        <v>81</v>
      </c>
      <c r="C27" s="102" t="s">
        <v>170</v>
      </c>
      <c r="D27" s="52">
        <v>2011</v>
      </c>
      <c r="E27" s="58">
        <v>48000</v>
      </c>
      <c r="F27" s="52">
        <v>6</v>
      </c>
      <c r="G27" s="52" t="s">
        <v>168</v>
      </c>
      <c r="H27" s="75">
        <f>Mobilités!H27/Mobilités!U27</f>
        <v>0.17733045770428948</v>
      </c>
      <c r="I27" s="75">
        <f>Mobilités!I27/Mobilités!U27</f>
        <v>0.020848310567936738</v>
      </c>
      <c r="J27" s="75">
        <f>Mobilités!J27/Mobilités!U27</f>
        <v>0.005751258087706686</v>
      </c>
      <c r="K27" s="75">
        <f>Mobilités!K27/Mobilités!U27</f>
        <v>0.016774502755811167</v>
      </c>
      <c r="L27" s="75">
        <f>Mobilités!L27/Mobilités!U27</f>
        <v>0.02252576084351785</v>
      </c>
      <c r="M27" s="75">
        <f>Mobilités!M27/Mobilités!U27</f>
        <v>0.009345794392523364</v>
      </c>
      <c r="N27" s="75">
        <f>Mobilités!N27/Mobilités!U27</f>
        <v>0.1981787682722262</v>
      </c>
      <c r="O27" s="75">
        <f>Mobilités!O27/Mobilités!U27</f>
        <v>0.5789599808291397</v>
      </c>
      <c r="P27" s="75">
        <f>Mobilités!P27/Mobilités!U27</f>
        <v>0.1651090342679128</v>
      </c>
      <c r="Q27" s="75">
        <f>Mobilités!Q27/Mobilités!U27</f>
        <v>0.7440690150970525</v>
      </c>
      <c r="R27" s="75">
        <f>Mobilités!R27/Mobilités!U27</f>
        <v>0.025880661394680086</v>
      </c>
      <c r="S27" s="75">
        <f>Mobilités!S27/Mobilités!U27</f>
        <v>0.8226695422957105</v>
      </c>
      <c r="T27" s="75">
        <f>Mobilités!T27/Mobilités!U27</f>
        <v>0.2559309849029475</v>
      </c>
    </row>
    <row r="28" spans="1:20" ht="16.5" customHeight="1">
      <c r="A28" s="88">
        <v>35</v>
      </c>
      <c r="B28" s="89" t="s">
        <v>139</v>
      </c>
      <c r="C28" s="102" t="s">
        <v>170</v>
      </c>
      <c r="D28" s="52">
        <v>2014</v>
      </c>
      <c r="E28" s="56">
        <v>175800</v>
      </c>
      <c r="F28" s="54">
        <v>124</v>
      </c>
      <c r="G28" s="52" t="s">
        <v>168</v>
      </c>
      <c r="H28" s="75">
        <f>Mobilités!H28/Mobilités!U28</f>
        <v>0.2371429680869358</v>
      </c>
      <c r="I28" s="75">
        <f>Mobilités!I28/Mobilités!U28</f>
        <v>0.004887086663967028</v>
      </c>
      <c r="J28" s="75">
        <f>Mobilités!J28/Mobilités!U28</f>
        <v>0.014406088611035608</v>
      </c>
      <c r="K28" s="75">
        <f>Mobilités!K28/Mobilités!U28</f>
        <v>0.032778428033349793</v>
      </c>
      <c r="L28" s="75">
        <f>Mobilités!L28/Mobilités!U28</f>
        <v>0.0471845166443854</v>
      </c>
      <c r="M28" s="75">
        <f>Mobilités!M28/Mobilités!U28</f>
        <v>0.0012786305062933029</v>
      </c>
      <c r="N28" s="75">
        <f>Mobilités!N28/Mobilités!U28</f>
        <v>0.2420300547509028</v>
      </c>
      <c r="O28" s="75">
        <f>Mobilités!O28/Mobilités!U28</f>
        <v>0.5757748057091824</v>
      </c>
      <c r="P28" s="75">
        <f>Mobilités!P28/Mobilités!U28</f>
        <v>0.11871571134569622</v>
      </c>
      <c r="Q28" s="75">
        <f>Mobilités!Q28/Mobilités!U28</f>
        <v>0.6944905170548785</v>
      </c>
      <c r="R28" s="75">
        <f>Mobilités!R28/Mobilités!U28</f>
        <v>0.015016281043540006</v>
      </c>
      <c r="S28" s="75">
        <f>Mobilités!S28/Mobilités!U28</f>
        <v>0.7628570319130642</v>
      </c>
      <c r="T28" s="75">
        <f>Mobilités!T28/Mobilités!U28</f>
        <v>0.3055094829451214</v>
      </c>
    </row>
    <row r="29" spans="1:20" ht="16.5" customHeight="1">
      <c r="A29" s="46">
        <v>13</v>
      </c>
      <c r="B29" s="51" t="s">
        <v>83</v>
      </c>
      <c r="C29" s="102" t="s">
        <v>170</v>
      </c>
      <c r="D29" s="52">
        <v>2008</v>
      </c>
      <c r="E29" s="58">
        <v>126000</v>
      </c>
      <c r="F29" s="52">
        <v>78</v>
      </c>
      <c r="G29" s="52" t="s">
        <v>168</v>
      </c>
      <c r="H29" s="75">
        <f>Mobilités!H29/Mobilités!U29</f>
        <v>0.24916780184570522</v>
      </c>
      <c r="I29" s="75">
        <f>Mobilités!I29/Mobilités!U29</f>
        <v>0.016226664875961708</v>
      </c>
      <c r="J29" s="75">
        <f>Mobilités!J29/Mobilités!U29</f>
        <v>0.02681740565223231</v>
      </c>
      <c r="K29" s="75">
        <f>Mobilités!K29/Mobilités!U29</f>
        <v>0.020011127952264923</v>
      </c>
      <c r="L29" s="75">
        <f>Mobilités!L29/Mobilités!U29</f>
        <v>0.04682853360449723</v>
      </c>
      <c r="M29" s="75">
        <f>Mobilités!M29/Mobilités!U29</f>
        <v>0.008698509238118993</v>
      </c>
      <c r="N29" s="75">
        <f>Mobilités!N29/Mobilités!U29</f>
        <v>0.26539446672166694</v>
      </c>
      <c r="O29" s="75">
        <f>Mobilités!O29/Mobilités!U29</f>
        <v>0.5710030505938106</v>
      </c>
      <c r="P29" s="75">
        <f>Mobilités!P29/Mobilités!U29</f>
        <v>0.09191592640202607</v>
      </c>
      <c r="Q29" s="75">
        <f>Mobilités!Q29/Mobilités!U29</f>
        <v>0.6629189769958367</v>
      </c>
      <c r="R29" s="75">
        <f>Mobilités!R29/Mobilités!U29</f>
        <v>0.016159513439880282</v>
      </c>
      <c r="S29" s="75">
        <f>Mobilités!S29/Mobilités!U29</f>
        <v>0.7508321981542948</v>
      </c>
      <c r="T29" s="75">
        <f>Mobilités!T29/Mobilités!U29</f>
        <v>0.3370810230041633</v>
      </c>
    </row>
    <row r="30" spans="1:20" ht="16.5" customHeight="1">
      <c r="A30" s="46">
        <v>7</v>
      </c>
      <c r="B30" s="51" t="s">
        <v>85</v>
      </c>
      <c r="C30" s="102" t="s">
        <v>170</v>
      </c>
      <c r="D30" s="52">
        <v>2005</v>
      </c>
      <c r="E30" s="58">
        <v>73000</v>
      </c>
      <c r="F30" s="52">
        <v>13</v>
      </c>
      <c r="G30" s="52" t="s">
        <v>168</v>
      </c>
      <c r="H30" s="75">
        <f>Mobilités!H30/Mobilités!U30</f>
        <v>0.2331192089608524</v>
      </c>
      <c r="I30" s="75">
        <f>Mobilités!I30/Mobilités!U30</f>
        <v>0.015482885163051623</v>
      </c>
      <c r="J30" s="75">
        <f>Mobilités!J30/Mobilités!U30</f>
        <v>0.028940767399468006</v>
      </c>
      <c r="K30" s="75">
        <f>Mobilités!K30/Mobilités!U30</f>
        <v>0.013806604630938867</v>
      </c>
      <c r="L30" s="75">
        <f>Mobilités!L30/Mobilités!U30</f>
        <v>0.04274737203040687</v>
      </c>
      <c r="M30" s="75">
        <f>Mobilités!M30/Mobilités!U30</f>
        <v>0.015930697651083306</v>
      </c>
      <c r="N30" s="75">
        <f>Mobilités!N30/Mobilités!U30</f>
        <v>0.248602094123904</v>
      </c>
      <c r="O30" s="75">
        <f>Mobilités!O30/Mobilités!U30</f>
        <v>0.5822669991470949</v>
      </c>
      <c r="P30" s="75">
        <f>Mobilités!P30/Mobilités!U30</f>
        <v>0.10514260449714982</v>
      </c>
      <c r="Q30" s="75">
        <f>Mobilités!Q30/Mobilités!U30</f>
        <v>0.6874096036442446</v>
      </c>
      <c r="R30" s="75">
        <f>Mobilités!R30/Mobilités!U30</f>
        <v>0.005310232550361102</v>
      </c>
      <c r="S30" s="75">
        <f>Mobilités!S30/Mobilités!U30</f>
        <v>0.7668807910391476</v>
      </c>
      <c r="T30" s="75">
        <f>Mobilités!T30/Mobilités!U30</f>
        <v>0.3125903963557553</v>
      </c>
    </row>
    <row r="31" spans="1:20" ht="16.5" customHeight="1">
      <c r="A31" s="46">
        <v>3</v>
      </c>
      <c r="B31" s="51" t="s">
        <v>87</v>
      </c>
      <c r="C31" s="102" t="s">
        <v>170</v>
      </c>
      <c r="D31" s="52">
        <v>2003</v>
      </c>
      <c r="E31" s="58">
        <v>98000</v>
      </c>
      <c r="F31" s="52">
        <v>30</v>
      </c>
      <c r="G31" s="52" t="s">
        <v>168</v>
      </c>
      <c r="H31" s="75">
        <f>Mobilités!H31/Mobilités!U31</f>
        <v>0.15657358712930955</v>
      </c>
      <c r="I31" s="75">
        <f>Mobilités!I31/Mobilités!U31</f>
        <v>0.029469356867312023</v>
      </c>
      <c r="J31" s="75">
        <f>Mobilités!J31/Mobilités!U31</f>
        <v>0.022593991848652805</v>
      </c>
      <c r="K31" s="75">
        <f>Mobilités!K31/Mobilités!U31</f>
        <v>0.017336666002620918</v>
      </c>
      <c r="L31" s="75">
        <f>Mobilités!L31/Mobilités!U31</f>
        <v>0.039930657851273726</v>
      </c>
      <c r="M31" s="75">
        <f>Mobilités!M31/Mobilités!U31</f>
        <v>0.0027531325287894226</v>
      </c>
      <c r="N31" s="75">
        <f>Mobilités!N31/Mobilités!U31</f>
        <v>0.18604294399662155</v>
      </c>
      <c r="O31" s="75">
        <f>Mobilités!O31/Mobilités!U31</f>
        <v>0.6683927266136579</v>
      </c>
      <c r="P31" s="75">
        <f>Mobilités!P31/Mobilités!U31</f>
        <v>0.09497258609618128</v>
      </c>
      <c r="Q31" s="75">
        <f>Mobilités!Q31/Mobilités!U31</f>
        <v>0.7633653127098392</v>
      </c>
      <c r="R31" s="75">
        <f>Mobilités!R31/Mobilités!U31</f>
        <v>0.007907952913476209</v>
      </c>
      <c r="S31" s="75">
        <f>Mobilités!S31/Mobilités!U31</f>
        <v>0.8434264128706904</v>
      </c>
      <c r="T31" s="75">
        <f>Mobilités!T31/Mobilités!U31</f>
        <v>0.23663468729016082</v>
      </c>
    </row>
    <row r="32" spans="1:20" ht="16.5" customHeight="1">
      <c r="A32" s="46">
        <v>40</v>
      </c>
      <c r="B32" s="51" t="s">
        <v>152</v>
      </c>
      <c r="C32" s="102" t="s">
        <v>170</v>
      </c>
      <c r="D32" s="52">
        <v>2016</v>
      </c>
      <c r="E32" s="56">
        <v>115400</v>
      </c>
      <c r="F32" s="52">
        <v>45</v>
      </c>
      <c r="G32" s="52" t="s">
        <v>168</v>
      </c>
      <c r="H32" s="75">
        <f>Mobilités!H32/Mobilités!U32</f>
        <v>0.2257503875240735</v>
      </c>
      <c r="I32" s="75">
        <f>Mobilités!I32/Mobilités!U32</f>
        <v>0.030043684531917896</v>
      </c>
      <c r="J32" s="75">
        <f>Mobilités!J32/Mobilités!U32</f>
        <v>0.03212692000563672</v>
      </c>
      <c r="K32" s="75">
        <f>Mobilités!K32/Mobilités!U32</f>
        <v>0.013173469867067501</v>
      </c>
      <c r="L32" s="75">
        <f>Mobilités!L32/Mobilités!U32</f>
        <v>0.04530038987270422</v>
      </c>
      <c r="M32" s="75">
        <f>Mobilités!M32/Mobilités!U32</f>
        <v>0.010925830240969518</v>
      </c>
      <c r="N32" s="75">
        <f>Mobilités!N32/Mobilités!U32</f>
        <v>0.2557940720559914</v>
      </c>
      <c r="O32" s="75">
        <f>Mobilités!O32/Mobilités!U32</f>
        <v>0.5785288176992813</v>
      </c>
      <c r="P32" s="75">
        <f>Mobilités!P32/Mobilités!U32</f>
        <v>0.09157546150594204</v>
      </c>
      <c r="Q32" s="75">
        <f>Mobilités!Q32/Mobilités!U32</f>
        <v>0.6701042792052234</v>
      </c>
      <c r="R32" s="75">
        <f>Mobilités!R32/Mobilités!U32</f>
        <v>0.017875428625111562</v>
      </c>
      <c r="S32" s="75">
        <f>Mobilités!S32/Mobilités!U32</f>
        <v>0.7742496124759266</v>
      </c>
      <c r="T32" s="75">
        <f>Mobilités!T32/Mobilités!U32</f>
        <v>0.3298957207947766</v>
      </c>
    </row>
    <row r="33" spans="1:20" ht="16.5" customHeight="1">
      <c r="A33" s="46">
        <v>9</v>
      </c>
      <c r="B33" s="51" t="s">
        <v>89</v>
      </c>
      <c r="C33" s="102" t="s">
        <v>170</v>
      </c>
      <c r="D33" s="52">
        <v>2006</v>
      </c>
      <c r="E33" s="58">
        <v>78000</v>
      </c>
      <c r="F33" s="52">
        <v>19</v>
      </c>
      <c r="G33" s="52" t="s">
        <v>168</v>
      </c>
      <c r="H33" s="75">
        <f>Mobilités!H33/Mobilités!U33</f>
        <v>0.1887448624723364</v>
      </c>
      <c r="I33" s="75">
        <f>Mobilités!I33/Mobilités!U33</f>
        <v>0.008220044261776796</v>
      </c>
      <c r="J33" s="75">
        <f>Mobilités!J33/Mobilités!U33</f>
        <v>0.0063231109705975345</v>
      </c>
      <c r="K33" s="75">
        <f>Mobilités!K33/Mobilités!U33</f>
        <v>0.03825482137211508</v>
      </c>
      <c r="L33" s="75">
        <f>Mobilités!L33/Mobilités!U33</f>
        <v>0.044577932342712616</v>
      </c>
      <c r="M33" s="75">
        <f>Mobilités!M33/Mobilités!U33</f>
        <v>0.013910844135314574</v>
      </c>
      <c r="N33" s="75">
        <f>Mobilités!N33/Mobilités!U33</f>
        <v>0.19696490673411318</v>
      </c>
      <c r="O33" s="75">
        <f>Mobilités!O33/Mobilités!U33</f>
        <v>0.6051217198861841</v>
      </c>
      <c r="P33" s="75">
        <f>Mobilités!P33/Mobilités!U33</f>
        <v>0.11982295289282328</v>
      </c>
      <c r="Q33" s="75">
        <f>Mobilités!Q33/Mobilités!U33</f>
        <v>0.7249446727790073</v>
      </c>
      <c r="R33" s="75">
        <f>Mobilités!R33/Mobilités!U33</f>
        <v>0.019601644008852358</v>
      </c>
      <c r="S33" s="75">
        <f>Mobilités!S33/Mobilités!U33</f>
        <v>0.8112551375276637</v>
      </c>
      <c r="T33" s="75">
        <f>Mobilités!T33/Mobilités!U33</f>
        <v>0.27505532722099263</v>
      </c>
    </row>
    <row r="34" spans="1:20" ht="16.5" customHeight="1">
      <c r="A34" s="46">
        <v>6</v>
      </c>
      <c r="B34" s="51" t="s">
        <v>92</v>
      </c>
      <c r="C34" s="102" t="s">
        <v>170</v>
      </c>
      <c r="D34" s="52">
        <v>2004</v>
      </c>
      <c r="E34" s="58">
        <v>40000</v>
      </c>
      <c r="F34" s="52">
        <v>12</v>
      </c>
      <c r="G34" s="52" t="s">
        <v>168</v>
      </c>
      <c r="H34" s="75">
        <f>Mobilités!H34/Mobilités!U34</f>
        <v>0.22355216140900172</v>
      </c>
      <c r="I34" s="75">
        <f>Mobilités!I34/Mobilités!U34</f>
        <v>0.008005891772285426</v>
      </c>
      <c r="J34" s="75">
        <f>Mobilités!J34/Mobilités!U34</f>
        <v>0.044629514055479394</v>
      </c>
      <c r="K34" s="75">
        <f>Mobilités!K34/Mobilités!U34</f>
        <v>0.03249866559289815</v>
      </c>
      <c r="L34" s="75">
        <f>Mobilités!L34/Mobilités!U34</f>
        <v>0.07712817964837754</v>
      </c>
      <c r="M34" s="75">
        <f>Mobilités!M34/Mobilités!U34</f>
        <v>0.010508077225402706</v>
      </c>
      <c r="N34" s="75">
        <f>Mobilités!N34/Mobilités!U34</f>
        <v>0.23155805318128714</v>
      </c>
      <c r="O34" s="75">
        <f>Mobilités!O34/Mobilités!U34</f>
        <v>0.5781610024826308</v>
      </c>
      <c r="P34" s="75">
        <f>Mobilités!P34/Mobilités!U34</f>
        <v>0.09726684781920149</v>
      </c>
      <c r="Q34" s="75">
        <f>Mobilités!Q34/Mobilités!U34</f>
        <v>0.6754278503018322</v>
      </c>
      <c r="R34" s="75">
        <f>Mobilités!R34/Mobilités!U34</f>
        <v>0.005377839643100496</v>
      </c>
      <c r="S34" s="75">
        <f>Mobilités!S34/Mobilités!U34</f>
        <v>0.7764478385909983</v>
      </c>
      <c r="T34" s="75">
        <f>Mobilités!T34/Mobilités!U34</f>
        <v>0.32457214969816783</v>
      </c>
    </row>
    <row r="35" spans="1:20" ht="16.5" customHeight="1">
      <c r="A35" s="46">
        <v>31</v>
      </c>
      <c r="B35" s="51" t="s">
        <v>94</v>
      </c>
      <c r="C35" s="102" t="s">
        <v>170</v>
      </c>
      <c r="D35" s="52">
        <v>2013</v>
      </c>
      <c r="E35" s="58">
        <v>323000</v>
      </c>
      <c r="F35" s="58">
        <v>94</v>
      </c>
      <c r="G35" s="52" t="s">
        <v>168</v>
      </c>
      <c r="H35" s="75">
        <f>Mobilités!H35/Mobilités!U35</f>
        <v>0.16695980107292707</v>
      </c>
      <c r="I35" s="75">
        <f>Mobilités!I35/Mobilités!U35</f>
        <v>0.011917429826931242</v>
      </c>
      <c r="J35" s="75">
        <f>Mobilités!J35/Mobilités!U35</f>
        <v>0.026139502572047658</v>
      </c>
      <c r="K35" s="75">
        <f>Mobilités!K35/Mobilités!U35</f>
        <v>0.015721744691878065</v>
      </c>
      <c r="L35" s="75">
        <f>Mobilités!L35/Mobilités!U35</f>
        <v>0.041861247263925726</v>
      </c>
      <c r="M35" s="75">
        <f>Mobilités!M35/Mobilités!U35</f>
        <v>0.006321227525596424</v>
      </c>
      <c r="N35" s="75">
        <f>Mobilités!N35/Mobilités!U35</f>
        <v>0.17887723089985832</v>
      </c>
      <c r="O35" s="75">
        <f>Mobilités!O35/Mobilités!U35</f>
        <v>0.648878278464821</v>
      </c>
      <c r="P35" s="75">
        <f>Mobilités!P35/Mobilités!U35</f>
        <v>0.10049731768234522</v>
      </c>
      <c r="Q35" s="75">
        <f>Mobilités!Q35/Mobilités!U35</f>
        <v>0.7493755961471663</v>
      </c>
      <c r="R35" s="75">
        <f>Mobilités!R35/Mobilités!U35</f>
        <v>0.023564698163453215</v>
      </c>
      <c r="S35" s="75">
        <f>Mobilités!S35/Mobilités!U35</f>
        <v>0.8330401989270729</v>
      </c>
      <c r="T35" s="75">
        <f>Mobilités!T35/Mobilités!U35</f>
        <v>0.2506244038528337</v>
      </c>
    </row>
    <row r="36" spans="1:20" ht="16.5" customHeight="1">
      <c r="A36" s="46">
        <v>1</v>
      </c>
      <c r="B36" s="51" t="s">
        <v>96</v>
      </c>
      <c r="C36" s="102" t="s">
        <v>170</v>
      </c>
      <c r="D36" s="52">
        <v>2000</v>
      </c>
      <c r="E36" s="58">
        <v>67000</v>
      </c>
      <c r="F36" s="52">
        <v>6</v>
      </c>
      <c r="G36" s="52" t="s">
        <v>168</v>
      </c>
      <c r="H36" s="75">
        <f>Mobilités!H36/Mobilités!U36</f>
        <v>0.2590416942847659</v>
      </c>
      <c r="I36" s="75">
        <f>Mobilités!I36/Mobilités!U36</f>
        <v>0.02762498580549688</v>
      </c>
      <c r="J36" s="75">
        <f>Mobilités!J36/Mobilités!U36</f>
        <v>0.0440126892494357</v>
      </c>
      <c r="K36" s="75">
        <f>Mobilités!K36/Mobilités!U36</f>
        <v>0.007023301475973782</v>
      </c>
      <c r="L36" s="75">
        <f>Mobilités!L36/Mobilités!U36</f>
        <v>0.051035990725409486</v>
      </c>
      <c r="M36" s="75">
        <f>Mobilités!M36/Mobilités!U36</f>
        <v>0.01685592354233708</v>
      </c>
      <c r="N36" s="75">
        <f>Mobilités!N36/Mobilités!U36</f>
        <v>0.2866666800902628</v>
      </c>
      <c r="O36" s="75">
        <f>Mobilités!O36/Mobilités!U36</f>
        <v>0.5239382901076441</v>
      </c>
      <c r="P36" s="75">
        <f>Mobilités!P36/Mobilités!U36</f>
        <v>0.10815884272999625</v>
      </c>
      <c r="Q36" s="75">
        <f>Mobilités!Q36/Mobilités!U36</f>
        <v>0.6320971328376405</v>
      </c>
      <c r="R36" s="75">
        <f>Mobilités!R36/Mobilités!U36</f>
        <v>0.013344272804350186</v>
      </c>
      <c r="S36" s="75">
        <f>Mobilités!S36/Mobilités!U36</f>
        <v>0.740958305715234</v>
      </c>
      <c r="T36" s="75">
        <f>Mobilités!T36/Mobilités!U36</f>
        <v>0.36790286716235954</v>
      </c>
    </row>
    <row r="37" spans="1:20" ht="16.5" customHeight="1">
      <c r="A37" s="46">
        <v>26</v>
      </c>
      <c r="B37" s="51" t="s">
        <v>98</v>
      </c>
      <c r="C37" s="102" t="s">
        <v>170</v>
      </c>
      <c r="D37" s="52">
        <v>2012</v>
      </c>
      <c r="E37" s="58">
        <v>68000</v>
      </c>
      <c r="F37" s="52">
        <v>6</v>
      </c>
      <c r="G37" s="52" t="s">
        <v>168</v>
      </c>
      <c r="H37" s="75">
        <f>Mobilités!H37/Mobilités!U37</f>
        <v>0.25626535626535624</v>
      </c>
      <c r="I37" s="75">
        <f>Mobilités!I37/Mobilités!U37</f>
        <v>0.022850122850122848</v>
      </c>
      <c r="J37" s="75">
        <f>Mobilités!J37/Mobilités!U37</f>
        <v>0.022113022113022112</v>
      </c>
      <c r="K37" s="75">
        <f>Mobilités!K37/Mobilités!U37</f>
        <v>0.007616707616707616</v>
      </c>
      <c r="L37" s="75">
        <f>Mobilités!L37/Mobilités!U37</f>
        <v>0.029729729729729728</v>
      </c>
      <c r="M37" s="75">
        <f>Mobilités!M37/Mobilités!U37</f>
        <v>0.0113022113022113</v>
      </c>
      <c r="N37" s="75">
        <f>Mobilités!N37/Mobilités!U37</f>
        <v>0.27911547911547907</v>
      </c>
      <c r="O37" s="75">
        <f>Mobilités!O37/Mobilités!U37</f>
        <v>0.5732186732186733</v>
      </c>
      <c r="P37" s="75">
        <f>Mobilités!P37/Mobilités!U37</f>
        <v>0.09877149877149877</v>
      </c>
      <c r="Q37" s="75">
        <f>Mobilités!Q37/Mobilités!U37</f>
        <v>0.671990171990172</v>
      </c>
      <c r="R37" s="75">
        <f>Mobilités!R37/Mobilités!U37</f>
        <v>0.007862407862407862</v>
      </c>
      <c r="S37" s="75">
        <f>Mobilités!S37/Mobilités!U37</f>
        <v>0.7437346437346437</v>
      </c>
      <c r="T37" s="75">
        <f>Mobilités!T37/Mobilités!U37</f>
        <v>0.328009828009828</v>
      </c>
    </row>
    <row r="38" spans="1:20" ht="16.5" customHeight="1">
      <c r="A38" s="46">
        <v>25</v>
      </c>
      <c r="B38" s="51" t="s">
        <v>100</v>
      </c>
      <c r="C38" s="102" t="s">
        <v>170</v>
      </c>
      <c r="D38" s="52">
        <v>2012</v>
      </c>
      <c r="E38" s="58">
        <v>157000</v>
      </c>
      <c r="F38" s="52">
        <v>119</v>
      </c>
      <c r="G38" s="52" t="s">
        <v>168</v>
      </c>
      <c r="H38" s="75">
        <f>Mobilités!H38/Mobilités!U38</f>
        <v>0.20252145922746784</v>
      </c>
      <c r="I38" s="75">
        <f>Mobilités!I38/Mobilités!U38</f>
        <v>0.01689914163090129</v>
      </c>
      <c r="J38" s="75">
        <f>Mobilités!J38/Mobilités!U38</f>
        <v>0.014216738197424894</v>
      </c>
      <c r="K38" s="75">
        <f>Mobilités!K38/Mobilités!U38</f>
        <v>0.0244098712446352</v>
      </c>
      <c r="L38" s="75">
        <f>Mobilités!L38/Mobilités!U38</f>
        <v>0.038626609442060096</v>
      </c>
      <c r="M38" s="75">
        <f>Mobilités!M38/Mobilités!U38</f>
        <v>0.007510729613733906</v>
      </c>
      <c r="N38" s="75">
        <f>Mobilités!N38/Mobilités!U38</f>
        <v>0.21942060085836912</v>
      </c>
      <c r="O38" s="75">
        <f>Mobilités!O38/Mobilités!U38</f>
        <v>0.6250000000000001</v>
      </c>
      <c r="P38" s="75">
        <f>Mobilités!P38/Mobilités!U38</f>
        <v>0.09549356223175966</v>
      </c>
      <c r="Q38" s="75">
        <f>Mobilités!Q38/Mobilités!U38</f>
        <v>0.7204935622317596</v>
      </c>
      <c r="R38" s="75">
        <f>Mobilités!R38/Mobilités!U38</f>
        <v>0.013948497854077256</v>
      </c>
      <c r="S38" s="75">
        <f>Mobilités!S38/Mobilités!U38</f>
        <v>0.7974785407725322</v>
      </c>
      <c r="T38" s="75">
        <f>Mobilités!T38/Mobilités!U38</f>
        <v>0.2795064377682403</v>
      </c>
    </row>
    <row r="39" spans="1:20" ht="16.5" customHeight="1">
      <c r="A39" s="46">
        <v>41</v>
      </c>
      <c r="B39" s="51" t="s">
        <v>154</v>
      </c>
      <c r="C39" s="102" t="s">
        <v>170</v>
      </c>
      <c r="D39" s="52">
        <v>2016</v>
      </c>
      <c r="E39" s="56">
        <v>60800</v>
      </c>
      <c r="F39" s="52">
        <v>25</v>
      </c>
      <c r="G39" s="52" t="s">
        <v>168</v>
      </c>
      <c r="H39" s="75">
        <f>Mobilités!H39/Mobilités!U39</f>
        <v>0.2755358380866076</v>
      </c>
      <c r="I39" s="75">
        <f>Mobilités!I39/Mobilités!U39</f>
        <v>0.021290754236964922</v>
      </c>
      <c r="J39" s="75">
        <f>Mobilités!J39/Mobilités!U39</f>
        <v>0.020336511392121972</v>
      </c>
      <c r="K39" s="75">
        <f>Mobilités!K39/Mobilités!U39</f>
        <v>0.009115275784630561</v>
      </c>
      <c r="L39" s="75">
        <f>Mobilités!L39/Mobilités!U39</f>
        <v>0.02945178717675253</v>
      </c>
      <c r="M39" s="75">
        <f>Mobilités!M39/Mobilités!U39</f>
        <v>0.0014211649614503934</v>
      </c>
      <c r="N39" s="75">
        <f>Mobilités!N39/Mobilités!U39</f>
        <v>0.2968265923235725</v>
      </c>
      <c r="O39" s="75">
        <f>Mobilités!O39/Mobilités!U39</f>
        <v>0.5427795863414432</v>
      </c>
      <c r="P39" s="75">
        <f>Mobilités!P39/Mobilités!U39</f>
        <v>0.11163221520904007</v>
      </c>
      <c r="Q39" s="75">
        <f>Mobilités!Q39/Mobilités!U39</f>
        <v>0.6544118015504833</v>
      </c>
      <c r="R39" s="75">
        <f>Mobilités!R39/Mobilités!U39</f>
        <v>0.017888653987741244</v>
      </c>
      <c r="S39" s="75">
        <f>Mobilités!S39/Mobilités!U39</f>
        <v>0.7244641619133924</v>
      </c>
      <c r="T39" s="75">
        <f>Mobilités!T39/Mobilités!U39</f>
        <v>0.34558819844951677</v>
      </c>
    </row>
    <row r="40" spans="1:20" ht="16.5" customHeight="1">
      <c r="A40" s="46">
        <v>38</v>
      </c>
      <c r="B40" s="51" t="s">
        <v>147</v>
      </c>
      <c r="C40" s="102" t="s">
        <v>170</v>
      </c>
      <c r="D40" s="52">
        <v>2015</v>
      </c>
      <c r="E40" s="56">
        <v>78000</v>
      </c>
      <c r="F40" s="54">
        <v>34</v>
      </c>
      <c r="G40" s="52" t="s">
        <v>168</v>
      </c>
      <c r="H40" s="75">
        <f>Mobilités!H40/Mobilités!U40</f>
        <v>0.20199495194641298</v>
      </c>
      <c r="I40" s="75">
        <f>Mobilités!I40/Mobilités!U40</f>
        <v>0.017498301135812057</v>
      </c>
      <c r="J40" s="75">
        <f>Mobilités!J40/Mobilités!U40</f>
        <v>0.017643918066207163</v>
      </c>
      <c r="K40" s="75">
        <f>Mobilités!K40/Mobilités!U40</f>
        <v>0.004125813027861373</v>
      </c>
      <c r="L40" s="75">
        <f>Mobilités!L40/Mobilités!U40</f>
        <v>0.021769731094068538</v>
      </c>
      <c r="M40" s="75">
        <f>Mobilités!M40/Mobilités!U40</f>
        <v>0.006916804193767595</v>
      </c>
      <c r="N40" s="75">
        <f>Mobilités!N40/Mobilités!U40</f>
        <v>0.21949325308222506</v>
      </c>
      <c r="O40" s="75">
        <f>Mobilités!O40/Mobilités!U40</f>
        <v>0.6120764974274342</v>
      </c>
      <c r="P40" s="75">
        <f>Mobilités!P40/Mobilités!U40</f>
        <v>0.12523056013979225</v>
      </c>
      <c r="Q40" s="75">
        <f>Mobilités!Q40/Mobilités!U40</f>
        <v>0.7373070575672265</v>
      </c>
      <c r="R40" s="75">
        <f>Mobilités!R40/Mobilités!U40</f>
        <v>0.014513154062712358</v>
      </c>
      <c r="S40" s="75">
        <f>Mobilités!S40/Mobilités!U40</f>
        <v>0.7980050480535871</v>
      </c>
      <c r="T40" s="75">
        <f>Mobilités!T40/Mobilités!U40</f>
        <v>0.2626929424327736</v>
      </c>
    </row>
    <row r="41" spans="1:20" ht="16.5" customHeight="1">
      <c r="A41" s="46">
        <v>27</v>
      </c>
      <c r="B41" s="51" t="s">
        <v>101</v>
      </c>
      <c r="C41" s="102" t="s">
        <v>170</v>
      </c>
      <c r="D41" s="52">
        <v>2012</v>
      </c>
      <c r="E41" s="58">
        <v>110000</v>
      </c>
      <c r="F41" s="52">
        <v>14</v>
      </c>
      <c r="G41" s="52" t="s">
        <v>168</v>
      </c>
      <c r="H41" s="75">
        <f>Mobilités!H41/Mobilités!U41</f>
        <v>0.21940491591203107</v>
      </c>
      <c r="I41" s="75">
        <f>Mobilités!I41/Mobilités!U41</f>
        <v>0.022250970245795604</v>
      </c>
      <c r="J41" s="75">
        <f>Mobilités!J41/Mobilités!U41</f>
        <v>0.039844760672703754</v>
      </c>
      <c r="K41" s="75">
        <f>Mobilités!K41/Mobilités!U41</f>
        <v>0.005174644243208284</v>
      </c>
      <c r="L41" s="75">
        <f>Mobilités!L41/Mobilités!U41</f>
        <v>0.04501940491591204</v>
      </c>
      <c r="M41" s="75">
        <f>Mobilités!M41/Mobilités!U41</f>
        <v>0.009573091849935319</v>
      </c>
      <c r="N41" s="75">
        <f>Mobilités!N41/Mobilités!U41</f>
        <v>0.24165588615782665</v>
      </c>
      <c r="O41" s="75">
        <f>Mobilités!O41/Mobilités!U41</f>
        <v>0.5930142302716688</v>
      </c>
      <c r="P41" s="75">
        <f>Mobilités!P41/Mobilités!U41</f>
        <v>0.09909443725743856</v>
      </c>
      <c r="Q41" s="75">
        <f>Mobilités!Q41/Mobilités!U41</f>
        <v>0.6921086675291074</v>
      </c>
      <c r="R41" s="75">
        <f>Mobilités!R41/Mobilités!U41</f>
        <v>0.01164294954721863</v>
      </c>
      <c r="S41" s="75">
        <f>Mobilités!S41/Mobilités!U41</f>
        <v>0.780595084087969</v>
      </c>
      <c r="T41" s="75">
        <f>Mobilités!T41/Mobilités!U41</f>
        <v>0.3078913324708926</v>
      </c>
    </row>
    <row r="42" spans="1:20" ht="16.5" customHeight="1">
      <c r="A42" s="46">
        <v>21</v>
      </c>
      <c r="B42" s="51" t="s">
        <v>133</v>
      </c>
      <c r="C42" s="102" t="s">
        <v>170</v>
      </c>
      <c r="D42" s="52">
        <v>2011</v>
      </c>
      <c r="E42" s="58">
        <v>138000</v>
      </c>
      <c r="F42" s="52">
        <v>153</v>
      </c>
      <c r="G42" s="52" t="s">
        <v>167</v>
      </c>
      <c r="H42" s="75">
        <f>Mobilités!H42/Mobilités!U42</f>
        <v>0.15981059485054752</v>
      </c>
      <c r="I42" s="75">
        <f>Mobilités!I42/Mobilités!U42</f>
        <v>0.04439183190292986</v>
      </c>
      <c r="J42" s="75">
        <f>Mobilités!J42/Mobilités!U42</f>
        <v>0.022491861497484465</v>
      </c>
      <c r="K42" s="75">
        <f>Mobilités!K42/Mobilités!U42</f>
        <v>0.03965670316661735</v>
      </c>
      <c r="L42" s="75">
        <f>Mobilités!L42/Mobilités!U42</f>
        <v>0.06214856466410182</v>
      </c>
      <c r="M42" s="75">
        <f>Mobilités!M42/Mobilités!U42</f>
        <v>0.0109499852027227</v>
      </c>
      <c r="N42" s="75">
        <f>Mobilités!N42/Mobilités!U42</f>
        <v>0.2042024267534774</v>
      </c>
      <c r="O42" s="75">
        <f>Mobilités!O42/Mobilités!U42</f>
        <v>0.5995856762355727</v>
      </c>
      <c r="P42" s="75">
        <f>Mobilités!P42/Mobilités!U42</f>
        <v>0.10624445102101214</v>
      </c>
      <c r="Q42" s="75">
        <f>Mobilités!Q42/Mobilités!U42</f>
        <v>0.7058301272565848</v>
      </c>
      <c r="R42" s="75">
        <f>Mobilités!R42/Mobilités!U42</f>
        <v>0.01686889612311335</v>
      </c>
      <c r="S42" s="75">
        <f>Mobilités!S42/Mobilités!U42</f>
        <v>0.8401894051494525</v>
      </c>
      <c r="T42" s="75">
        <f>Mobilités!T42/Mobilités!U42</f>
        <v>0.29416987274341516</v>
      </c>
    </row>
    <row r="43" spans="1:20" ht="16.5" customHeight="1">
      <c r="A43" s="46">
        <v>42</v>
      </c>
      <c r="B43" s="51" t="s">
        <v>156</v>
      </c>
      <c r="C43" s="102" t="s">
        <v>170</v>
      </c>
      <c r="D43" s="52">
        <v>2016</v>
      </c>
      <c r="E43" s="58">
        <v>67400</v>
      </c>
      <c r="F43" s="52">
        <v>48</v>
      </c>
      <c r="G43" s="52" t="s">
        <v>168</v>
      </c>
      <c r="H43" s="75">
        <f>Mobilités!H43/Mobilités!U43</f>
        <v>0.20326744556298526</v>
      </c>
      <c r="I43" s="75">
        <f>Mobilités!I43/Mobilités!U43</f>
        <v>0.020508487030641488</v>
      </c>
      <c r="J43" s="75">
        <f>Mobilités!J43/Mobilités!U43</f>
        <v>0.02591177407108041</v>
      </c>
      <c r="K43" s="75">
        <f>Mobilités!K43/Mobilités!U43</f>
        <v>0.012376613515565677</v>
      </c>
      <c r="L43" s="75">
        <f>Mobilités!L43/Mobilités!U43</f>
        <v>0.038288387586646086</v>
      </c>
      <c r="M43" s="75">
        <f>Mobilités!M43/Mobilités!U43</f>
        <v>0.007071300854826465</v>
      </c>
      <c r="N43" s="75">
        <f>Mobilités!N43/Mobilités!U43</f>
        <v>0.22377593259362674</v>
      </c>
      <c r="O43" s="75">
        <f>Mobilités!O43/Mobilités!U43</f>
        <v>0.6056996595390306</v>
      </c>
      <c r="P43" s="75">
        <f>Mobilités!P43/Mobilités!U43</f>
        <v>0.10262816273544467</v>
      </c>
      <c r="Q43" s="75">
        <f>Mobilités!Q43/Mobilités!U43</f>
        <v>0.7083278222744752</v>
      </c>
      <c r="R43" s="75">
        <f>Mobilités!R43/Mobilités!U43</f>
        <v>0.022536556690425452</v>
      </c>
      <c r="S43" s="75">
        <f>Mobilités!S43/Mobilités!U43</f>
        <v>0.7967325544370147</v>
      </c>
      <c r="T43" s="75">
        <f>Mobilités!T43/Mobilités!U43</f>
        <v>0.2916721777255248</v>
      </c>
    </row>
    <row r="44" spans="1:20" ht="16.5" customHeight="1">
      <c r="A44" s="46">
        <v>28</v>
      </c>
      <c r="B44" s="51" t="s">
        <v>104</v>
      </c>
      <c r="C44" s="102" t="s">
        <v>170</v>
      </c>
      <c r="D44" s="52">
        <v>2012</v>
      </c>
      <c r="E44" s="58">
        <v>177000</v>
      </c>
      <c r="F44" s="52">
        <v>35</v>
      </c>
      <c r="G44" s="52" t="s">
        <v>168</v>
      </c>
      <c r="H44" s="75">
        <f>Mobilités!H44/Mobilités!U44</f>
        <v>0.2385869565217391</v>
      </c>
      <c r="I44" s="75">
        <f>Mobilités!I44/Mobilités!U44</f>
        <v>0.00842391304347826</v>
      </c>
      <c r="J44" s="75">
        <f>Mobilités!J44/Mobilités!U44</f>
        <v>0.04103260869565217</v>
      </c>
      <c r="K44" s="75">
        <f>Mobilités!K44/Mobilités!U44</f>
        <v>0.021195652173913046</v>
      </c>
      <c r="L44" s="75">
        <f>Mobilités!L44/Mobilités!U44</f>
        <v>0.06222826086956522</v>
      </c>
      <c r="M44" s="75">
        <f>Mobilités!M44/Mobilités!U44</f>
        <v>0.003532608695652174</v>
      </c>
      <c r="N44" s="75">
        <f>Mobilités!N44/Mobilités!U44</f>
        <v>0.2470108695652174</v>
      </c>
      <c r="O44" s="75">
        <f>Mobilités!O44/Mobilités!U44</f>
        <v>0.5679347826086956</v>
      </c>
      <c r="P44" s="75">
        <f>Mobilités!P44/Mobilités!U44</f>
        <v>0.1095108695652174</v>
      </c>
      <c r="Q44" s="75">
        <f>Mobilités!Q44/Mobilités!U44</f>
        <v>0.677445652173913</v>
      </c>
      <c r="R44" s="75">
        <f>Mobilités!R44/Mobilités!U44</f>
        <v>0.009782608695652175</v>
      </c>
      <c r="S44" s="75">
        <f>Mobilités!S44/Mobilités!U44</f>
        <v>0.7614130434782609</v>
      </c>
      <c r="T44" s="75">
        <f>Mobilités!T44/Mobilités!U44</f>
        <v>0.322554347826087</v>
      </c>
    </row>
    <row r="45" spans="1:20" ht="16.5" customHeight="1">
      <c r="A45" s="46">
        <v>14</v>
      </c>
      <c r="B45" s="51" t="s">
        <v>106</v>
      </c>
      <c r="C45" s="102" t="s">
        <v>170</v>
      </c>
      <c r="D45" s="52">
        <v>2008</v>
      </c>
      <c r="E45" s="58">
        <v>149000</v>
      </c>
      <c r="F45" s="52">
        <v>38</v>
      </c>
      <c r="G45" s="52" t="s">
        <v>168</v>
      </c>
      <c r="H45" s="75">
        <f>Mobilités!H45/Mobilités!U45</f>
        <v>0.2292408806433127</v>
      </c>
      <c r="I45" s="75">
        <f>Mobilités!I45/Mobilités!U45</f>
        <v>0.01750596875386152</v>
      </c>
      <c r="J45" s="75">
        <f>Mobilités!J45/Mobilités!U45</f>
        <v>0.03881596357479212</v>
      </c>
      <c r="K45" s="75">
        <f>Mobilités!K45/Mobilités!U45</f>
        <v>0.013427438762689684</v>
      </c>
      <c r="L45" s="75">
        <f>Mobilités!L45/Mobilités!U45</f>
        <v>0.0522434023374818</v>
      </c>
      <c r="M45" s="75">
        <f>Mobilités!M45/Mobilités!U45</f>
        <v>0.008521397658541019</v>
      </c>
      <c r="N45" s="75">
        <f>Mobilités!N45/Mobilités!U45</f>
        <v>0.2467468493971742</v>
      </c>
      <c r="O45" s="75">
        <f>Mobilités!O45/Mobilités!U45</f>
        <v>0.5910534234328776</v>
      </c>
      <c r="P45" s="75">
        <f>Mobilités!P45/Mobilités!U45</f>
        <v>0.08492025441332955</v>
      </c>
      <c r="Q45" s="75">
        <f>Mobilités!Q45/Mobilités!U45</f>
        <v>0.6759736778462071</v>
      </c>
      <c r="R45" s="75">
        <f>Mobilités!R45/Mobilités!U45</f>
        <v>0.01651467276059576</v>
      </c>
      <c r="S45" s="75">
        <f>Mobilités!S45/Mobilités!U45</f>
        <v>0.7707591193566873</v>
      </c>
      <c r="T45" s="75">
        <f>Mobilités!T45/Mobilités!U45</f>
        <v>0.32402632215379285</v>
      </c>
    </row>
    <row r="46" spans="1:20" ht="16.5" customHeight="1">
      <c r="A46" s="46">
        <v>29</v>
      </c>
      <c r="B46" s="51" t="s">
        <v>108</v>
      </c>
      <c r="C46" s="102" t="s">
        <v>170</v>
      </c>
      <c r="D46" s="52">
        <v>2012</v>
      </c>
      <c r="E46" s="58">
        <v>234000</v>
      </c>
      <c r="F46" s="52">
        <v>62</v>
      </c>
      <c r="G46" s="52" t="s">
        <v>168</v>
      </c>
      <c r="H46" s="75">
        <f>Mobilités!H46/Mobilités!U46</f>
        <v>0.22155525238744886</v>
      </c>
      <c r="I46" s="75">
        <f>Mobilités!I46/Mobilités!U46</f>
        <v>0.010641200545702592</v>
      </c>
      <c r="J46" s="75">
        <f>Mobilités!J46/Mobilités!U46</f>
        <v>0.009549795361527969</v>
      </c>
      <c r="K46" s="75">
        <f>Mobilités!K46/Mobilités!U46</f>
        <v>0.01637107776261937</v>
      </c>
      <c r="L46" s="75">
        <f>Mobilités!L46/Mobilités!U46</f>
        <v>0.02592087312414734</v>
      </c>
      <c r="M46" s="75">
        <f>Mobilités!M46/Mobilités!U46</f>
        <v>0.017462482946794</v>
      </c>
      <c r="N46" s="75">
        <f>Mobilités!N46/Mobilités!U46</f>
        <v>0.23219645293315144</v>
      </c>
      <c r="O46" s="75">
        <f>Mobilités!O46/Mobilités!U46</f>
        <v>0.5893587994542975</v>
      </c>
      <c r="P46" s="75">
        <f>Mobilités!P46/Mobilités!U46</f>
        <v>0.1184174624829468</v>
      </c>
      <c r="Q46" s="75">
        <f>Mobilités!Q46/Mobilités!U46</f>
        <v>0.7077762619372443</v>
      </c>
      <c r="R46" s="75">
        <f>Mobilités!R46/Mobilités!U46</f>
        <v>0.016643929058663028</v>
      </c>
      <c r="S46" s="75">
        <f>Mobilités!S46/Mobilités!U46</f>
        <v>0.7784447476125512</v>
      </c>
      <c r="T46" s="75">
        <f>Mobilités!T46/Mobilités!U46</f>
        <v>0.2922237380627557</v>
      </c>
    </row>
  </sheetData>
  <sheetProtection selectLockedCells="1" selectUnlockedCells="1"/>
  <printOptions/>
  <pageMargins left="0.7480314960629921" right="0.7480314960629921" top="0.984251968503937" bottom="1.0236220472440944" header="0.5118110236220472" footer="0.5118110236220472"/>
  <pageSetup fitToHeight="1" fitToWidth="1" horizontalDpi="300" verticalDpi="300" orientation="landscape" paperSize="9" scale="58" r:id="rId1"/>
  <headerFooter alignWithMargins="0">
    <oddHeader>&amp;C&amp;"Arial,Gras"&amp;12PARTS DE MARCHE DES MODES</oddHeader>
    <oddFooter>&amp;L&amp;"Arial,Gras"Cerema Territoires et ville - Cerema Hauts-de-France&amp;R&amp;"Arial,Gras"Septembre 2019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46"/>
  <sheetViews>
    <sheetView zoomScale="98" zoomScaleNormal="98" zoomScalePageLayoutView="0" workbookViewId="0" topLeftCell="A1">
      <pane ySplit="1" topLeftCell="A23" activePane="bottomLeft" state="frozen"/>
      <selection pane="topLeft" activeCell="B20" sqref="B20"/>
      <selection pane="bottomLeft" activeCell="J49" sqref="J49"/>
    </sheetView>
  </sheetViews>
  <sheetFormatPr defaultColWidth="11.57421875" defaultRowHeight="12.75"/>
  <cols>
    <col min="1" max="1" width="11.421875" style="74" customWidth="1"/>
    <col min="2" max="2" width="40.28125" style="74" bestFit="1" customWidth="1"/>
    <col min="3" max="3" width="11.421875" style="44" customWidth="1"/>
    <col min="4" max="4" width="7.7109375" style="74" customWidth="1"/>
    <col min="5" max="5" width="11.8515625" style="74" customWidth="1"/>
    <col min="6" max="7" width="12.140625" style="74" customWidth="1"/>
    <col min="8" max="8" width="10.140625" style="74" customWidth="1"/>
    <col min="9" max="9" width="11.8515625" style="74" customWidth="1"/>
    <col min="10" max="10" width="13.00390625" style="74" customWidth="1"/>
    <col min="11" max="11" width="12.140625" style="74" customWidth="1"/>
    <col min="12" max="12" width="14.140625" style="74" customWidth="1"/>
    <col min="13" max="13" width="17.421875" style="74" customWidth="1"/>
    <col min="14" max="14" width="13.7109375" style="74" customWidth="1"/>
    <col min="15" max="15" width="13.57421875" style="74" customWidth="1"/>
    <col min="16" max="16384" width="11.57421875" style="74" customWidth="1"/>
  </cols>
  <sheetData>
    <row r="1" spans="1:15" ht="57" customHeight="1">
      <c r="A1" s="46" t="s">
        <v>43</v>
      </c>
      <c r="B1" s="47" t="s">
        <v>44</v>
      </c>
      <c r="C1" s="101" t="s">
        <v>169</v>
      </c>
      <c r="D1" s="47" t="s">
        <v>45</v>
      </c>
      <c r="E1" s="48" t="s">
        <v>46</v>
      </c>
      <c r="F1" s="49" t="s">
        <v>48</v>
      </c>
      <c r="G1" s="50" t="s">
        <v>166</v>
      </c>
      <c r="H1" s="49" t="s">
        <v>126</v>
      </c>
      <c r="I1" s="49" t="s">
        <v>127</v>
      </c>
      <c r="J1" s="49" t="s">
        <v>128</v>
      </c>
      <c r="K1" s="49" t="s">
        <v>129</v>
      </c>
      <c r="L1" s="78" t="s">
        <v>35</v>
      </c>
      <c r="M1" s="78" t="s">
        <v>130</v>
      </c>
      <c r="N1" s="79" t="s">
        <v>39</v>
      </c>
      <c r="O1" s="78" t="s">
        <v>131</v>
      </c>
    </row>
    <row r="2" spans="1:15" ht="16.5" customHeight="1">
      <c r="A2" s="46">
        <v>18</v>
      </c>
      <c r="B2" s="51" t="s">
        <v>51</v>
      </c>
      <c r="C2" s="102" t="s">
        <v>170</v>
      </c>
      <c r="D2" s="52">
        <v>2011</v>
      </c>
      <c r="E2" s="58">
        <v>77000</v>
      </c>
      <c r="F2" s="58">
        <v>17</v>
      </c>
      <c r="G2" s="52" t="s">
        <v>168</v>
      </c>
      <c r="H2" s="58">
        <v>36971</v>
      </c>
      <c r="I2" s="58">
        <v>62602</v>
      </c>
      <c r="J2" s="58">
        <v>56305</v>
      </c>
      <c r="K2" s="58">
        <v>51900</v>
      </c>
      <c r="L2" s="80">
        <f aca="true" t="shared" si="0" ref="L2:L31">K2/H2</f>
        <v>1.4038029807146142</v>
      </c>
      <c r="M2" s="69">
        <f aca="true" t="shared" si="1" ref="M2:M31">K2/E2</f>
        <v>0.674025974025974</v>
      </c>
      <c r="N2" s="69">
        <f aca="true" t="shared" si="2" ref="N2:N31">K2/I2</f>
        <v>0.8290469953036644</v>
      </c>
      <c r="O2" s="81">
        <f>Mobilités!Q2/Mobilités!O2</f>
        <v>1.185344827586207</v>
      </c>
    </row>
    <row r="3" spans="1:15" ht="16.5" customHeight="1">
      <c r="A3" s="46">
        <v>22</v>
      </c>
      <c r="B3" s="51" t="s">
        <v>124</v>
      </c>
      <c r="C3" s="102" t="s">
        <v>170</v>
      </c>
      <c r="D3" s="52">
        <v>2012</v>
      </c>
      <c r="E3" s="58">
        <v>136000</v>
      </c>
      <c r="F3" s="58">
        <v>37</v>
      </c>
      <c r="G3" s="52" t="s">
        <v>168</v>
      </c>
      <c r="H3" s="58">
        <v>63298</v>
      </c>
      <c r="I3" s="58">
        <v>108057</v>
      </c>
      <c r="J3" s="58">
        <v>97297</v>
      </c>
      <c r="K3" s="58">
        <v>93654</v>
      </c>
      <c r="L3" s="80">
        <f t="shared" si="0"/>
        <v>1.479572814306929</v>
      </c>
      <c r="M3" s="69">
        <f t="shared" si="1"/>
        <v>0.6886323529411764</v>
      </c>
      <c r="N3" s="69">
        <f t="shared" si="2"/>
        <v>0.8667092367916933</v>
      </c>
      <c r="O3" s="69">
        <f>Mobilités!Q3/Mobilités!O3</f>
        <v>1.1586131303835294</v>
      </c>
    </row>
    <row r="4" spans="1:15" ht="16.5" customHeight="1">
      <c r="A4" s="46">
        <v>11</v>
      </c>
      <c r="B4" s="51" t="s">
        <v>55</v>
      </c>
      <c r="C4" s="102" t="s">
        <v>170</v>
      </c>
      <c r="D4" s="52">
        <v>2008</v>
      </c>
      <c r="E4" s="58">
        <v>179000</v>
      </c>
      <c r="F4" s="58">
        <v>31</v>
      </c>
      <c r="G4" s="52" t="s">
        <v>168</v>
      </c>
      <c r="H4" s="58">
        <v>76041</v>
      </c>
      <c r="I4" s="58">
        <v>135401</v>
      </c>
      <c r="J4" s="58">
        <v>118986</v>
      </c>
      <c r="K4" s="58">
        <v>109202</v>
      </c>
      <c r="L4" s="80">
        <f t="shared" si="0"/>
        <v>1.4360936863008114</v>
      </c>
      <c r="M4" s="69">
        <f t="shared" si="1"/>
        <v>0.6100670391061452</v>
      </c>
      <c r="N4" s="69">
        <f t="shared" si="2"/>
        <v>0.8065080760112554</v>
      </c>
      <c r="O4" s="69">
        <f>Mobilités!Q4/Mobilités!O4</f>
        <v>1.1677604593929451</v>
      </c>
    </row>
    <row r="5" spans="1:15" ht="16.5" customHeight="1">
      <c r="A5" s="46">
        <v>32</v>
      </c>
      <c r="B5" s="51" t="s">
        <v>138</v>
      </c>
      <c r="C5" s="102" t="s">
        <v>170</v>
      </c>
      <c r="D5" s="52">
        <v>2014</v>
      </c>
      <c r="E5" s="56">
        <v>99500</v>
      </c>
      <c r="F5" s="52">
        <v>39</v>
      </c>
      <c r="G5" s="52" t="s">
        <v>168</v>
      </c>
      <c r="H5" s="58">
        <v>44885</v>
      </c>
      <c r="I5" s="58">
        <v>77629</v>
      </c>
      <c r="J5" s="58">
        <v>66480</v>
      </c>
      <c r="K5" s="58">
        <v>57306</v>
      </c>
      <c r="L5" s="80">
        <f>K5/H5</f>
        <v>1.276729419627938</v>
      </c>
      <c r="M5" s="69">
        <f>K5/E5</f>
        <v>0.5759396984924623</v>
      </c>
      <c r="N5" s="69">
        <f>K5/I5</f>
        <v>0.7382035064215693</v>
      </c>
      <c r="O5" s="69">
        <f>Mobilités!Q5/Mobilités!O5</f>
        <v>1.1724662939500454</v>
      </c>
    </row>
    <row r="6" spans="1:15" ht="16.5" customHeight="1">
      <c r="A6" s="46">
        <v>16</v>
      </c>
      <c r="B6" s="51" t="s">
        <v>57</v>
      </c>
      <c r="C6" s="102" t="s">
        <v>170</v>
      </c>
      <c r="D6" s="52">
        <v>2010</v>
      </c>
      <c r="E6" s="58">
        <v>77000</v>
      </c>
      <c r="F6" s="58">
        <v>31</v>
      </c>
      <c r="G6" s="52" t="s">
        <v>168</v>
      </c>
      <c r="H6" s="58">
        <v>33857</v>
      </c>
      <c r="I6" s="58">
        <v>58357</v>
      </c>
      <c r="J6" s="58">
        <v>47028</v>
      </c>
      <c r="K6" s="58">
        <v>44908</v>
      </c>
      <c r="L6" s="80">
        <f t="shared" si="0"/>
        <v>1.3264022211064181</v>
      </c>
      <c r="M6" s="69">
        <f t="shared" si="1"/>
        <v>0.5832207792207792</v>
      </c>
      <c r="N6" s="69">
        <f t="shared" si="2"/>
        <v>0.7695392155182754</v>
      </c>
      <c r="O6" s="69">
        <f>Mobilités!Q6/Mobilités!O6</f>
        <v>1.1928741118462183</v>
      </c>
    </row>
    <row r="7" spans="1:15" ht="16.5" customHeight="1">
      <c r="A7" s="88">
        <v>36</v>
      </c>
      <c r="B7" s="89" t="s">
        <v>140</v>
      </c>
      <c r="C7" s="102" t="s">
        <v>170</v>
      </c>
      <c r="D7" s="52">
        <v>2014</v>
      </c>
      <c r="E7" s="56">
        <v>283400</v>
      </c>
      <c r="F7" s="52">
        <v>153</v>
      </c>
      <c r="G7" s="52" t="s">
        <v>167</v>
      </c>
      <c r="H7" s="91">
        <v>129164</v>
      </c>
      <c r="I7" s="91">
        <v>225316</v>
      </c>
      <c r="J7" s="91">
        <v>197068</v>
      </c>
      <c r="K7" s="58">
        <v>177125</v>
      </c>
      <c r="L7" s="80">
        <f>K7/H7</f>
        <v>1.3713186336750178</v>
      </c>
      <c r="M7" s="69">
        <f>K7/E7</f>
        <v>0.625</v>
      </c>
      <c r="N7" s="69">
        <f>K7/I7</f>
        <v>0.7861181629356104</v>
      </c>
      <c r="O7" s="69">
        <f>Mobilités!Q7/Mobilités!O7</f>
        <v>1.2903581267217632</v>
      </c>
    </row>
    <row r="8" spans="1:15" s="77" customFormat="1" ht="16.5" customHeight="1">
      <c r="A8" s="46">
        <v>12</v>
      </c>
      <c r="B8" s="51" t="s">
        <v>59</v>
      </c>
      <c r="C8" s="102" t="s">
        <v>170</v>
      </c>
      <c r="D8" s="52">
        <v>2008</v>
      </c>
      <c r="E8" s="58">
        <v>98000</v>
      </c>
      <c r="F8" s="58">
        <v>34</v>
      </c>
      <c r="G8" s="52" t="s">
        <v>168</v>
      </c>
      <c r="H8" s="58">
        <v>44613</v>
      </c>
      <c r="I8" s="58">
        <v>76647</v>
      </c>
      <c r="J8" s="58">
        <v>67021</v>
      </c>
      <c r="K8" s="58">
        <v>61064</v>
      </c>
      <c r="L8" s="80">
        <f t="shared" si="0"/>
        <v>1.3687490193441374</v>
      </c>
      <c r="M8" s="69">
        <f t="shared" si="1"/>
        <v>0.6231020408163266</v>
      </c>
      <c r="N8" s="69">
        <f t="shared" si="2"/>
        <v>0.7966913251660208</v>
      </c>
      <c r="O8" s="69">
        <f>Mobilités!Q8/Mobilités!O8</f>
        <v>1.1851035698545613</v>
      </c>
    </row>
    <row r="9" spans="1:15" ht="16.5" customHeight="1">
      <c r="A9" s="46">
        <v>10</v>
      </c>
      <c r="B9" s="51" t="s">
        <v>61</v>
      </c>
      <c r="C9" s="102" t="s">
        <v>170</v>
      </c>
      <c r="D9" s="52">
        <v>2007</v>
      </c>
      <c r="E9" s="58">
        <v>140000</v>
      </c>
      <c r="F9" s="58">
        <v>53</v>
      </c>
      <c r="G9" s="52" t="s">
        <v>168</v>
      </c>
      <c r="H9" s="58">
        <v>56654</v>
      </c>
      <c r="I9" s="58">
        <v>103865</v>
      </c>
      <c r="J9" s="58">
        <v>84378</v>
      </c>
      <c r="K9" s="58">
        <v>72240</v>
      </c>
      <c r="L9" s="80">
        <f t="shared" si="0"/>
        <v>1.2751085536767042</v>
      </c>
      <c r="M9" s="69">
        <f t="shared" si="1"/>
        <v>0.516</v>
      </c>
      <c r="N9" s="69">
        <f t="shared" si="2"/>
        <v>0.6955182207673423</v>
      </c>
      <c r="O9" s="69">
        <f>Mobilités!Q9/Mobilités!O9</f>
        <v>1.2526785714285713</v>
      </c>
    </row>
    <row r="10" spans="1:15" ht="16.5" customHeight="1">
      <c r="A10" s="46">
        <v>4</v>
      </c>
      <c r="B10" s="51" t="s">
        <v>63</v>
      </c>
      <c r="C10" s="102" t="s">
        <v>170</v>
      </c>
      <c r="D10" s="52">
        <v>2004</v>
      </c>
      <c r="E10" s="58">
        <v>87000</v>
      </c>
      <c r="F10" s="58">
        <v>39</v>
      </c>
      <c r="G10" s="52" t="s">
        <v>168</v>
      </c>
      <c r="H10" s="58">
        <v>37202</v>
      </c>
      <c r="I10" s="58">
        <v>67280</v>
      </c>
      <c r="J10" s="58">
        <v>56166</v>
      </c>
      <c r="K10" s="58">
        <v>47495</v>
      </c>
      <c r="L10" s="80">
        <f t="shared" si="0"/>
        <v>1.2766786731896134</v>
      </c>
      <c r="M10" s="69">
        <f t="shared" si="1"/>
        <v>0.5459195402298851</v>
      </c>
      <c r="N10" s="69">
        <f t="shared" si="2"/>
        <v>0.7059304399524375</v>
      </c>
      <c r="O10" s="69">
        <f>Mobilités!Q10/Mobilités!O10</f>
        <v>1.1522401043932144</v>
      </c>
    </row>
    <row r="11" spans="1:15" ht="16.5" customHeight="1">
      <c r="A11" s="46">
        <v>43</v>
      </c>
      <c r="B11" s="51" t="s">
        <v>160</v>
      </c>
      <c r="C11" s="102" t="s">
        <v>170</v>
      </c>
      <c r="D11" s="52">
        <v>2017</v>
      </c>
      <c r="E11" s="56">
        <v>133200</v>
      </c>
      <c r="F11" s="52">
        <v>83</v>
      </c>
      <c r="G11" s="52" t="s">
        <v>168</v>
      </c>
      <c r="H11" s="58">
        <v>59504</v>
      </c>
      <c r="I11" s="58">
        <v>102501</v>
      </c>
      <c r="J11" s="58">
        <v>92678</v>
      </c>
      <c r="K11" s="58">
        <v>91023</v>
      </c>
      <c r="L11" s="80">
        <f>K11/H11</f>
        <v>1.529695482656628</v>
      </c>
      <c r="M11" s="69">
        <f>K11/E11</f>
        <v>0.6833558558558559</v>
      </c>
      <c r="N11" s="69">
        <f>K11/I11</f>
        <v>0.8880206046770276</v>
      </c>
      <c r="O11" s="69">
        <f>Mobilités!Q11/Mobilités!O11</f>
        <v>1.154787346570475</v>
      </c>
    </row>
    <row r="12" spans="1:15" ht="16.5" customHeight="1">
      <c r="A12" s="46">
        <v>15</v>
      </c>
      <c r="B12" s="51" t="s">
        <v>65</v>
      </c>
      <c r="C12" s="102" t="s">
        <v>170</v>
      </c>
      <c r="D12" s="52">
        <v>2009</v>
      </c>
      <c r="E12" s="58">
        <v>159000</v>
      </c>
      <c r="F12" s="58">
        <v>63</v>
      </c>
      <c r="G12" s="52" t="s">
        <v>168</v>
      </c>
      <c r="H12" s="58">
        <v>63674</v>
      </c>
      <c r="I12" s="58">
        <v>114675</v>
      </c>
      <c r="J12" s="58">
        <v>92776</v>
      </c>
      <c r="K12" s="58">
        <v>85946</v>
      </c>
      <c r="L12" s="80">
        <f t="shared" si="0"/>
        <v>1.3497817005371109</v>
      </c>
      <c r="M12" s="69">
        <f t="shared" si="1"/>
        <v>0.5405408805031446</v>
      </c>
      <c r="N12" s="69">
        <f t="shared" si="2"/>
        <v>0.7494746021364727</v>
      </c>
      <c r="O12" s="69">
        <f>Mobilités!Q12/Mobilités!O12</f>
        <v>1.251684311838306</v>
      </c>
    </row>
    <row r="13" spans="1:15" ht="16.5" customHeight="1">
      <c r="A13" s="46">
        <v>37</v>
      </c>
      <c r="B13" s="51" t="s">
        <v>149</v>
      </c>
      <c r="C13" s="102" t="s">
        <v>170</v>
      </c>
      <c r="D13" s="52">
        <v>2015</v>
      </c>
      <c r="E13" s="56">
        <v>109000</v>
      </c>
      <c r="F13" s="54">
        <v>99</v>
      </c>
      <c r="G13" s="52" t="s">
        <v>168</v>
      </c>
      <c r="H13" s="58">
        <v>49260</v>
      </c>
      <c r="I13" s="58">
        <v>84789</v>
      </c>
      <c r="J13" s="58">
        <v>75166</v>
      </c>
      <c r="K13" s="58">
        <v>69474</v>
      </c>
      <c r="L13" s="80">
        <f>K13/H13</f>
        <v>1.410353227771011</v>
      </c>
      <c r="M13" s="69">
        <f>K13/E13</f>
        <v>0.6373761467889908</v>
      </c>
      <c r="N13" s="69">
        <f>K13/I13</f>
        <v>0.8193751547960231</v>
      </c>
      <c r="O13" s="69">
        <f>Mobilités!Q13/Mobilités!O13</f>
        <v>1.1755823986194995</v>
      </c>
    </row>
    <row r="14" spans="1:15" ht="16.5" customHeight="1">
      <c r="A14" s="46">
        <v>5</v>
      </c>
      <c r="B14" s="51" t="s">
        <v>67</v>
      </c>
      <c r="C14" s="102" t="s">
        <v>170</v>
      </c>
      <c r="D14" s="52">
        <v>2004</v>
      </c>
      <c r="E14" s="58">
        <v>96000</v>
      </c>
      <c r="F14" s="58">
        <v>38</v>
      </c>
      <c r="G14" s="52" t="s">
        <v>168</v>
      </c>
      <c r="H14" s="58">
        <v>43044</v>
      </c>
      <c r="I14" s="58">
        <v>74736</v>
      </c>
      <c r="J14" s="58">
        <v>65400</v>
      </c>
      <c r="K14" s="58">
        <v>56864</v>
      </c>
      <c r="L14" s="80">
        <f>K14/H14</f>
        <v>1.321066815351733</v>
      </c>
      <c r="M14" s="69">
        <f>K14/E14</f>
        <v>0.5923333333333334</v>
      </c>
      <c r="N14" s="69">
        <f>K14/I14</f>
        <v>0.7608649111539285</v>
      </c>
      <c r="O14" s="69">
        <f>Mobilités!Q14/Mobilités!O14</f>
        <v>1.1447502548419979</v>
      </c>
    </row>
    <row r="15" spans="1:15" ht="16.5" customHeight="1">
      <c r="A15" s="46">
        <v>33</v>
      </c>
      <c r="B15" s="51" t="s">
        <v>135</v>
      </c>
      <c r="C15" s="102" t="s">
        <v>170</v>
      </c>
      <c r="D15" s="52">
        <v>2014</v>
      </c>
      <c r="E15" s="56">
        <v>112000</v>
      </c>
      <c r="F15" s="52">
        <v>69</v>
      </c>
      <c r="G15" s="52" t="s">
        <v>168</v>
      </c>
      <c r="H15" s="58">
        <v>51740</v>
      </c>
      <c r="I15" s="58">
        <v>87951</v>
      </c>
      <c r="J15" s="58">
        <v>77530</v>
      </c>
      <c r="K15" s="58">
        <v>73062</v>
      </c>
      <c r="L15" s="80">
        <f>K15/H15</f>
        <v>1.4120989563200619</v>
      </c>
      <c r="M15" s="69">
        <f>K15/E15</f>
        <v>0.6523392857142857</v>
      </c>
      <c r="N15" s="69">
        <f>K15/I15</f>
        <v>0.8307125558549647</v>
      </c>
      <c r="O15" s="69">
        <f>Mobilités!Q15/Mobilités!O15</f>
        <v>1.1554024948398098</v>
      </c>
    </row>
    <row r="16" spans="1:15" ht="16.5" customHeight="1">
      <c r="A16" s="83">
        <v>34</v>
      </c>
      <c r="B16" s="84" t="s">
        <v>136</v>
      </c>
      <c r="C16" s="102" t="s">
        <v>170</v>
      </c>
      <c r="D16" s="85">
        <v>2014</v>
      </c>
      <c r="E16" s="86">
        <v>99500</v>
      </c>
      <c r="F16" s="85">
        <v>36</v>
      </c>
      <c r="G16" s="52" t="s">
        <v>168</v>
      </c>
      <c r="H16" s="87">
        <v>46481</v>
      </c>
      <c r="I16" s="87">
        <v>78208</v>
      </c>
      <c r="J16" s="87">
        <v>67832</v>
      </c>
      <c r="K16" s="87">
        <v>63401</v>
      </c>
      <c r="L16" s="80">
        <f>K16/H16</f>
        <v>1.3640197069770443</v>
      </c>
      <c r="M16" s="69">
        <f>K16/E16</f>
        <v>0.6371959798994975</v>
      </c>
      <c r="N16" s="69">
        <f>K16/I16</f>
        <v>0.8106715425531915</v>
      </c>
      <c r="O16" s="69">
        <f>Mobilités!Q16/Mobilités!O16</f>
        <v>1.1583029197080292</v>
      </c>
    </row>
    <row r="17" spans="1:15" ht="16.5" customHeight="1">
      <c r="A17" s="46">
        <v>39</v>
      </c>
      <c r="B17" s="51" t="s">
        <v>151</v>
      </c>
      <c r="C17" s="102" t="s">
        <v>170</v>
      </c>
      <c r="D17" s="52">
        <v>2016</v>
      </c>
      <c r="E17" s="56">
        <v>201200</v>
      </c>
      <c r="F17" s="52">
        <v>210</v>
      </c>
      <c r="G17" s="52" t="s">
        <v>168</v>
      </c>
      <c r="H17" s="87">
        <v>90577</v>
      </c>
      <c r="I17" s="87">
        <v>156508</v>
      </c>
      <c r="J17" s="87">
        <v>140563</v>
      </c>
      <c r="K17" s="87">
        <v>134587</v>
      </c>
      <c r="L17" s="80">
        <f>K17/H17</f>
        <v>1.4858849376773353</v>
      </c>
      <c r="M17" s="69">
        <f>K17/E17</f>
        <v>0.6689214711729622</v>
      </c>
      <c r="N17" s="69">
        <f>K17/I17</f>
        <v>0.859936872236563</v>
      </c>
      <c r="O17" s="69">
        <f>Mobilités!Q17/Mobilités!O17</f>
        <v>1.1754670932880593</v>
      </c>
    </row>
    <row r="18" spans="1:15" ht="16.5" customHeight="1">
      <c r="A18" s="46">
        <v>2</v>
      </c>
      <c r="B18" s="51" t="s">
        <v>68</v>
      </c>
      <c r="C18" s="102" t="s">
        <v>170</v>
      </c>
      <c r="D18" s="52">
        <v>2001</v>
      </c>
      <c r="E18" s="58">
        <v>117000</v>
      </c>
      <c r="F18" s="58">
        <v>38</v>
      </c>
      <c r="G18" s="52" t="s">
        <v>168</v>
      </c>
      <c r="H18" s="58">
        <v>49894</v>
      </c>
      <c r="I18" s="58">
        <v>93602</v>
      </c>
      <c r="J18" s="58">
        <v>77131</v>
      </c>
      <c r="K18" s="58">
        <v>66274</v>
      </c>
      <c r="L18" s="80">
        <f t="shared" si="0"/>
        <v>1.328295987493486</v>
      </c>
      <c r="M18" s="69">
        <f t="shared" si="1"/>
        <v>0.5664444444444444</v>
      </c>
      <c r="N18" s="69">
        <f t="shared" si="2"/>
        <v>0.7080404264866136</v>
      </c>
      <c r="O18" s="69">
        <f>Mobilités!Q18/Mobilités!O18</f>
        <v>1.2076037279799037</v>
      </c>
    </row>
    <row r="19" spans="1:15" ht="16.5" customHeight="1">
      <c r="A19" s="46">
        <v>44</v>
      </c>
      <c r="B19" s="51" t="s">
        <v>161</v>
      </c>
      <c r="C19" s="102" t="s">
        <v>170</v>
      </c>
      <c r="D19" s="52">
        <v>2017</v>
      </c>
      <c r="E19" s="56">
        <v>313700</v>
      </c>
      <c r="F19" s="52">
        <v>360</v>
      </c>
      <c r="G19" s="52" t="s">
        <v>168</v>
      </c>
      <c r="H19" s="58">
        <v>139539</v>
      </c>
      <c r="I19" s="58">
        <v>254711</v>
      </c>
      <c r="J19" s="58">
        <v>229919</v>
      </c>
      <c r="K19" s="58">
        <v>207856</v>
      </c>
      <c r="L19" s="80">
        <f>K19/H19</f>
        <v>1.4895907237403163</v>
      </c>
      <c r="M19" s="69">
        <f>K19/E19</f>
        <v>0.6625948358304112</v>
      </c>
      <c r="N19" s="69">
        <f>K19/I19</f>
        <v>0.8160464212381876</v>
      </c>
      <c r="O19" s="69">
        <f>Mobilités!Q19/Mobilités!O19</f>
        <v>1.1592195031084824</v>
      </c>
    </row>
    <row r="20" spans="1:15" ht="16.5" customHeight="1">
      <c r="A20" s="46">
        <v>45</v>
      </c>
      <c r="B20" s="51" t="s">
        <v>162</v>
      </c>
      <c r="C20" s="102" t="s">
        <v>170</v>
      </c>
      <c r="D20" s="52">
        <v>2017</v>
      </c>
      <c r="E20" s="56">
        <v>241300</v>
      </c>
      <c r="F20" s="52">
        <v>86</v>
      </c>
      <c r="G20" s="52" t="s">
        <v>168</v>
      </c>
      <c r="H20" s="58">
        <v>98749</v>
      </c>
      <c r="I20" s="58">
        <v>180520</v>
      </c>
      <c r="J20" s="58">
        <v>153141</v>
      </c>
      <c r="K20" s="58">
        <v>142144</v>
      </c>
      <c r="L20" s="80">
        <f>K20/H20</f>
        <v>1.4394474880758286</v>
      </c>
      <c r="M20" s="69">
        <f>K20/E20</f>
        <v>0.58907583920431</v>
      </c>
      <c r="N20" s="69">
        <f>K20/I20</f>
        <v>0.7874141369377354</v>
      </c>
      <c r="O20" s="69">
        <f>Mobilités!Q20/Mobilités!O20</f>
        <v>1.1909521218715997</v>
      </c>
    </row>
    <row r="21" spans="1:15" ht="16.5" customHeight="1">
      <c r="A21" s="46">
        <v>17</v>
      </c>
      <c r="B21" s="51" t="s">
        <v>70</v>
      </c>
      <c r="C21" s="102" t="s">
        <v>170</v>
      </c>
      <c r="D21" s="52">
        <v>2010</v>
      </c>
      <c r="E21" s="58">
        <v>38000</v>
      </c>
      <c r="F21" s="58">
        <v>18</v>
      </c>
      <c r="G21" s="52" t="s">
        <v>168</v>
      </c>
      <c r="H21" s="58">
        <v>17868</v>
      </c>
      <c r="I21" s="58">
        <v>27133</v>
      </c>
      <c r="J21" s="58">
        <v>24249</v>
      </c>
      <c r="K21" s="58">
        <v>25880</v>
      </c>
      <c r="L21" s="80">
        <f t="shared" si="0"/>
        <v>1.4483993731811058</v>
      </c>
      <c r="M21" s="69">
        <f t="shared" si="1"/>
        <v>0.6810526315789474</v>
      </c>
      <c r="N21" s="69">
        <f t="shared" si="2"/>
        <v>0.9538200714996499</v>
      </c>
      <c r="O21" s="69">
        <f>Mobilités!Q21/Mobilités!O21</f>
        <v>1.21147604170893</v>
      </c>
    </row>
    <row r="22" spans="1:15" ht="16.5" customHeight="1">
      <c r="A22" s="46">
        <v>8</v>
      </c>
      <c r="B22" s="51" t="s">
        <v>72</v>
      </c>
      <c r="C22" s="102" t="s">
        <v>170</v>
      </c>
      <c r="D22" s="52">
        <v>2006</v>
      </c>
      <c r="E22" s="58">
        <v>93000</v>
      </c>
      <c r="F22" s="58">
        <v>16</v>
      </c>
      <c r="G22" s="52" t="s">
        <v>168</v>
      </c>
      <c r="H22" s="58">
        <v>40011</v>
      </c>
      <c r="I22" s="58">
        <v>69987</v>
      </c>
      <c r="J22" s="58">
        <v>63962</v>
      </c>
      <c r="K22" s="58">
        <v>59421</v>
      </c>
      <c r="L22" s="80">
        <f t="shared" si="0"/>
        <v>1.4851165929369423</v>
      </c>
      <c r="M22" s="69">
        <f t="shared" si="1"/>
        <v>0.6389354838709678</v>
      </c>
      <c r="N22" s="69">
        <f t="shared" si="2"/>
        <v>0.8490291054052895</v>
      </c>
      <c r="O22" s="69">
        <f>Mobilités!Q22/Mobilités!O22</f>
        <v>1.1285189718482251</v>
      </c>
    </row>
    <row r="23" spans="1:15" ht="16.5" customHeight="1">
      <c r="A23" s="46">
        <v>30</v>
      </c>
      <c r="B23" s="51" t="s">
        <v>159</v>
      </c>
      <c r="C23" s="102" t="s">
        <v>170</v>
      </c>
      <c r="D23" s="52">
        <v>2013</v>
      </c>
      <c r="E23" s="58">
        <v>123000</v>
      </c>
      <c r="F23" s="58">
        <v>28</v>
      </c>
      <c r="G23" s="52" t="s">
        <v>168</v>
      </c>
      <c r="H23" s="58">
        <v>53787</v>
      </c>
      <c r="I23" s="58">
        <v>94546</v>
      </c>
      <c r="J23" s="58">
        <v>88853</v>
      </c>
      <c r="K23" s="58">
        <v>81515</v>
      </c>
      <c r="L23" s="80">
        <f t="shared" si="0"/>
        <v>1.5155149013702196</v>
      </c>
      <c r="M23" s="69">
        <f t="shared" si="1"/>
        <v>0.6627235772357724</v>
      </c>
      <c r="N23" s="69">
        <f t="shared" si="2"/>
        <v>0.8621729105409007</v>
      </c>
      <c r="O23" s="69">
        <f>Mobilités!Q23/Mobilités!O23</f>
        <v>1.1489071932206718</v>
      </c>
    </row>
    <row r="24" spans="1:15" ht="16.5" customHeight="1">
      <c r="A24" s="46">
        <v>19</v>
      </c>
      <c r="B24" s="51" t="s">
        <v>75</v>
      </c>
      <c r="C24" s="102" t="s">
        <v>170</v>
      </c>
      <c r="D24" s="52">
        <v>2011</v>
      </c>
      <c r="E24" s="58">
        <v>143000</v>
      </c>
      <c r="F24" s="58">
        <v>18</v>
      </c>
      <c r="G24" s="52" t="s">
        <v>168</v>
      </c>
      <c r="H24" s="58">
        <v>69966.5940000002</v>
      </c>
      <c r="I24" s="58">
        <v>116092.676999999</v>
      </c>
      <c r="J24" s="58">
        <v>100991.343999999</v>
      </c>
      <c r="K24" s="58">
        <v>90956</v>
      </c>
      <c r="L24" s="80">
        <f t="shared" si="0"/>
        <v>1.2999918218114168</v>
      </c>
      <c r="M24" s="69">
        <f t="shared" si="1"/>
        <v>0.636055944055944</v>
      </c>
      <c r="N24" s="69">
        <f t="shared" si="2"/>
        <v>0.7834774970345526</v>
      </c>
      <c r="O24" s="69">
        <f>Mobilités!Q24/Mobilités!O24</f>
        <v>1.186104218362283</v>
      </c>
    </row>
    <row r="25" spans="1:15" ht="16.5" customHeight="1">
      <c r="A25" s="46">
        <v>23</v>
      </c>
      <c r="B25" s="51" t="s">
        <v>77</v>
      </c>
      <c r="C25" s="102" t="s">
        <v>170</v>
      </c>
      <c r="D25" s="52">
        <v>2012</v>
      </c>
      <c r="E25" s="58">
        <v>223000</v>
      </c>
      <c r="F25" s="58">
        <v>109</v>
      </c>
      <c r="G25" s="52" t="s">
        <v>168</v>
      </c>
      <c r="H25" s="58">
        <v>96848</v>
      </c>
      <c r="I25" s="58">
        <v>169482</v>
      </c>
      <c r="J25" s="58">
        <v>152697</v>
      </c>
      <c r="K25" s="58">
        <v>143055</v>
      </c>
      <c r="L25" s="80">
        <f t="shared" si="0"/>
        <v>1.4771084586155625</v>
      </c>
      <c r="M25" s="69">
        <f t="shared" si="1"/>
        <v>0.6415022421524663</v>
      </c>
      <c r="N25" s="69">
        <f t="shared" si="2"/>
        <v>0.8440719368428505</v>
      </c>
      <c r="O25" s="69">
        <f>Mobilités!Q25/Mobilités!O25</f>
        <v>1.142235754675946</v>
      </c>
    </row>
    <row r="26" spans="1:15" ht="16.5" customHeight="1">
      <c r="A26" s="46">
        <v>24</v>
      </c>
      <c r="B26" s="51" t="s">
        <v>79</v>
      </c>
      <c r="C26" s="102" t="s">
        <v>170</v>
      </c>
      <c r="D26" s="52">
        <v>2012</v>
      </c>
      <c r="E26" s="58">
        <v>91000</v>
      </c>
      <c r="F26" s="58">
        <v>19</v>
      </c>
      <c r="G26" s="52" t="s">
        <v>168</v>
      </c>
      <c r="H26" s="58">
        <v>43098</v>
      </c>
      <c r="I26" s="58">
        <v>74159</v>
      </c>
      <c r="J26" s="58">
        <v>65110</v>
      </c>
      <c r="K26" s="58">
        <v>62021</v>
      </c>
      <c r="L26" s="80">
        <f t="shared" si="0"/>
        <v>1.4390690983340295</v>
      </c>
      <c r="M26" s="69">
        <f t="shared" si="1"/>
        <v>0.6815494505494506</v>
      </c>
      <c r="N26" s="69">
        <f t="shared" si="2"/>
        <v>0.8363246537844361</v>
      </c>
      <c r="O26" s="69">
        <f>Mobilités!Q26/Mobilités!O26</f>
        <v>1.1935630099728014</v>
      </c>
    </row>
    <row r="27" spans="1:15" ht="16.5" customHeight="1">
      <c r="A27" s="46">
        <v>20</v>
      </c>
      <c r="B27" s="51" t="s">
        <v>81</v>
      </c>
      <c r="C27" s="102" t="s">
        <v>170</v>
      </c>
      <c r="D27" s="52">
        <v>2011</v>
      </c>
      <c r="E27" s="58">
        <v>48000</v>
      </c>
      <c r="F27" s="58">
        <v>6</v>
      </c>
      <c r="G27" s="52" t="s">
        <v>168</v>
      </c>
      <c r="H27" s="58">
        <v>23934</v>
      </c>
      <c r="I27" s="58">
        <v>40103</v>
      </c>
      <c r="J27" s="58">
        <v>36163</v>
      </c>
      <c r="K27" s="58">
        <v>32514</v>
      </c>
      <c r="L27" s="80">
        <f t="shared" si="0"/>
        <v>1.3584858360491352</v>
      </c>
      <c r="M27" s="69">
        <f t="shared" si="1"/>
        <v>0.677375</v>
      </c>
      <c r="N27" s="69">
        <f t="shared" si="2"/>
        <v>0.81076228711069</v>
      </c>
      <c r="O27" s="69">
        <f>Mobilités!Q27/Mobilités!O27</f>
        <v>1.2851821192052981</v>
      </c>
    </row>
    <row r="28" spans="1:15" ht="16.5" customHeight="1">
      <c r="A28" s="88">
        <v>35</v>
      </c>
      <c r="B28" s="89" t="s">
        <v>139</v>
      </c>
      <c r="C28" s="102" t="s">
        <v>170</v>
      </c>
      <c r="D28" s="52">
        <v>2014</v>
      </c>
      <c r="E28" s="56">
        <v>175800</v>
      </c>
      <c r="F28" s="90">
        <v>124</v>
      </c>
      <c r="G28" s="52" t="s">
        <v>168</v>
      </c>
      <c r="H28" s="91">
        <v>76906</v>
      </c>
      <c r="I28" s="91">
        <v>138426</v>
      </c>
      <c r="J28" s="91">
        <v>119036</v>
      </c>
      <c r="K28" s="58">
        <v>107480</v>
      </c>
      <c r="L28" s="80">
        <f>K28/H28</f>
        <v>1.397550256156867</v>
      </c>
      <c r="M28" s="69">
        <f>K28/E28</f>
        <v>0.6113765642775881</v>
      </c>
      <c r="N28" s="69">
        <f>K28/I28</f>
        <v>0.7764437316689061</v>
      </c>
      <c r="O28" s="69">
        <f>Mobilités!Q28/Mobilités!O28</f>
        <v>1.2061842758115717</v>
      </c>
    </row>
    <row r="29" spans="1:15" ht="16.5" customHeight="1">
      <c r="A29" s="46">
        <v>13</v>
      </c>
      <c r="B29" s="51" t="s">
        <v>83</v>
      </c>
      <c r="C29" s="102" t="s">
        <v>170</v>
      </c>
      <c r="D29" s="52">
        <v>2008</v>
      </c>
      <c r="E29" s="58">
        <v>126000</v>
      </c>
      <c r="F29" s="58">
        <v>78</v>
      </c>
      <c r="G29" s="52" t="s">
        <v>168</v>
      </c>
      <c r="H29" s="58">
        <v>54637</v>
      </c>
      <c r="I29" s="58">
        <v>94499</v>
      </c>
      <c r="J29" s="58">
        <v>85408</v>
      </c>
      <c r="K29" s="58">
        <v>83850</v>
      </c>
      <c r="L29" s="80">
        <f t="shared" si="0"/>
        <v>1.5346743049581786</v>
      </c>
      <c r="M29" s="69">
        <f t="shared" si="1"/>
        <v>0.6654761904761904</v>
      </c>
      <c r="N29" s="69">
        <f t="shared" si="2"/>
        <v>0.8873109768357337</v>
      </c>
      <c r="O29" s="69">
        <f>Mobilités!Q29/Mobilités!O29</f>
        <v>1.1609727414003108</v>
      </c>
    </row>
    <row r="30" spans="1:15" ht="16.5" customHeight="1">
      <c r="A30" s="46">
        <v>7</v>
      </c>
      <c r="B30" s="51" t="s">
        <v>85</v>
      </c>
      <c r="C30" s="102" t="s">
        <v>170</v>
      </c>
      <c r="D30" s="52">
        <v>2005</v>
      </c>
      <c r="E30" s="58">
        <v>73000</v>
      </c>
      <c r="F30" s="58">
        <v>13</v>
      </c>
      <c r="G30" s="52" t="s">
        <v>168</v>
      </c>
      <c r="H30" s="58">
        <v>32888</v>
      </c>
      <c r="I30" s="58">
        <v>56032</v>
      </c>
      <c r="J30" s="58">
        <v>47463</v>
      </c>
      <c r="K30" s="58">
        <v>41709</v>
      </c>
      <c r="L30" s="80">
        <f t="shared" si="0"/>
        <v>1.2682133300900025</v>
      </c>
      <c r="M30" s="69">
        <f t="shared" si="1"/>
        <v>0.5713561643835616</v>
      </c>
      <c r="N30" s="69">
        <f t="shared" si="2"/>
        <v>0.7443782124500286</v>
      </c>
      <c r="O30" s="69">
        <f>Mobilités!Q30/Mobilités!O30</f>
        <v>1.1805745554035567</v>
      </c>
    </row>
    <row r="31" spans="1:15" ht="16.5" customHeight="1">
      <c r="A31" s="46">
        <v>3</v>
      </c>
      <c r="B31" s="51" t="s">
        <v>87</v>
      </c>
      <c r="C31" s="102" t="s">
        <v>170</v>
      </c>
      <c r="D31" s="52">
        <v>2003</v>
      </c>
      <c r="E31" s="58">
        <v>98000</v>
      </c>
      <c r="F31" s="58">
        <v>30</v>
      </c>
      <c r="G31" s="52" t="s">
        <v>168</v>
      </c>
      <c r="H31" s="58">
        <v>45576</v>
      </c>
      <c r="I31" s="58">
        <v>79067</v>
      </c>
      <c r="J31" s="58" t="s">
        <v>90</v>
      </c>
      <c r="K31" s="58">
        <v>61386</v>
      </c>
      <c r="L31" s="80">
        <f t="shared" si="0"/>
        <v>1.3468931016324381</v>
      </c>
      <c r="M31" s="69">
        <f t="shared" si="1"/>
        <v>0.6263877551020408</v>
      </c>
      <c r="N31" s="69">
        <f t="shared" si="2"/>
        <v>0.7763795262245944</v>
      </c>
      <c r="O31" s="69">
        <f>Mobilités!Q31/Mobilités!O31</f>
        <v>1.142090992787055</v>
      </c>
    </row>
    <row r="32" spans="1:15" ht="16.5" customHeight="1">
      <c r="A32" s="46">
        <v>40</v>
      </c>
      <c r="B32" s="51" t="s">
        <v>152</v>
      </c>
      <c r="C32" s="102" t="s">
        <v>170</v>
      </c>
      <c r="D32" s="52">
        <v>2016</v>
      </c>
      <c r="E32" s="56">
        <v>115400</v>
      </c>
      <c r="F32" s="52">
        <v>45</v>
      </c>
      <c r="G32" s="52" t="s">
        <v>168</v>
      </c>
      <c r="H32" s="58">
        <v>54619</v>
      </c>
      <c r="I32" s="58">
        <v>90837</v>
      </c>
      <c r="J32" s="58">
        <v>81713</v>
      </c>
      <c r="K32" s="58">
        <v>79517</v>
      </c>
      <c r="L32" s="80">
        <f>K32/H32</f>
        <v>1.4558486973397535</v>
      </c>
      <c r="M32" s="69">
        <f>K32/E32</f>
        <v>0.6890554592720971</v>
      </c>
      <c r="N32" s="69">
        <f>K32/I32</f>
        <v>0.8753811772735779</v>
      </c>
      <c r="O32" s="69">
        <f>Mobilités!Q32/Mobilités!O32</f>
        <v>1.1582902332681082</v>
      </c>
    </row>
    <row r="33" spans="1:15" ht="16.5" customHeight="1">
      <c r="A33" s="46">
        <v>9</v>
      </c>
      <c r="B33" s="51" t="s">
        <v>89</v>
      </c>
      <c r="C33" s="102" t="s">
        <v>170</v>
      </c>
      <c r="D33" s="52">
        <v>2006</v>
      </c>
      <c r="E33" s="58">
        <v>78000</v>
      </c>
      <c r="F33" s="58">
        <v>19</v>
      </c>
      <c r="G33" s="52" t="s">
        <v>168</v>
      </c>
      <c r="H33" s="58" t="s">
        <v>90</v>
      </c>
      <c r="I33" s="58" t="s">
        <v>90</v>
      </c>
      <c r="J33" s="58" t="s">
        <v>90</v>
      </c>
      <c r="K33" s="58" t="s">
        <v>90</v>
      </c>
      <c r="L33" s="80" t="s">
        <v>90</v>
      </c>
      <c r="M33" s="80" t="s">
        <v>90</v>
      </c>
      <c r="N33" s="80" t="s">
        <v>90</v>
      </c>
      <c r="O33" s="69">
        <f>Mobilités!Q33/Mobilités!O33</f>
        <v>1.1980146290491118</v>
      </c>
    </row>
    <row r="34" spans="1:15" ht="16.5" customHeight="1">
      <c r="A34" s="46">
        <v>6</v>
      </c>
      <c r="B34" s="51" t="s">
        <v>92</v>
      </c>
      <c r="C34" s="102" t="s">
        <v>170</v>
      </c>
      <c r="D34" s="52">
        <v>2004</v>
      </c>
      <c r="E34" s="58">
        <v>40000</v>
      </c>
      <c r="F34" s="58">
        <v>12</v>
      </c>
      <c r="G34" s="52" t="s">
        <v>168</v>
      </c>
      <c r="H34" s="58">
        <v>14902</v>
      </c>
      <c r="I34" s="58">
        <v>29635</v>
      </c>
      <c r="J34" s="58">
        <v>24344</v>
      </c>
      <c r="K34" s="58">
        <v>21399</v>
      </c>
      <c r="L34" s="80">
        <f aca="true" t="shared" si="3" ref="L34:L46">K34/H34</f>
        <v>1.4359817474164542</v>
      </c>
      <c r="M34" s="69">
        <f aca="true" t="shared" si="4" ref="M34:M46">K34/E34</f>
        <v>0.534975</v>
      </c>
      <c r="N34" s="69">
        <f aca="true" t="shared" si="5" ref="N34:N46">K34/I34</f>
        <v>0.7220853720263203</v>
      </c>
      <c r="O34" s="69">
        <f>Mobilités!Q34/Mobilités!O34</f>
        <v>1.168234881635974</v>
      </c>
    </row>
    <row r="35" spans="1:15" ht="16.5" customHeight="1">
      <c r="A35" s="46">
        <v>31</v>
      </c>
      <c r="B35" s="51" t="s">
        <v>94</v>
      </c>
      <c r="C35" s="102" t="s">
        <v>170</v>
      </c>
      <c r="D35" s="52">
        <v>2013</v>
      </c>
      <c r="E35" s="58">
        <v>323000</v>
      </c>
      <c r="F35" s="58">
        <v>94</v>
      </c>
      <c r="G35" s="52" t="s">
        <v>168</v>
      </c>
      <c r="H35" s="58">
        <v>152406</v>
      </c>
      <c r="I35" s="58">
        <v>257638</v>
      </c>
      <c r="J35" s="58">
        <v>236051</v>
      </c>
      <c r="K35" s="58">
        <v>222532</v>
      </c>
      <c r="L35" s="80">
        <f t="shared" si="3"/>
        <v>1.4601262417490124</v>
      </c>
      <c r="M35" s="69">
        <f t="shared" si="4"/>
        <v>0.688953560371517</v>
      </c>
      <c r="N35" s="69">
        <f t="shared" si="5"/>
        <v>0.863739044706138</v>
      </c>
      <c r="O35" s="69">
        <f>Mobilités!Q35/Mobilités!O35</f>
        <v>1.1548785358019866</v>
      </c>
    </row>
    <row r="36" spans="1:15" ht="16.5" customHeight="1">
      <c r="A36" s="46">
        <v>1</v>
      </c>
      <c r="B36" s="51" t="s">
        <v>96</v>
      </c>
      <c r="C36" s="102" t="s">
        <v>170</v>
      </c>
      <c r="D36" s="52">
        <v>2000</v>
      </c>
      <c r="E36" s="58">
        <v>67000</v>
      </c>
      <c r="F36" s="58">
        <v>6</v>
      </c>
      <c r="G36" s="52" t="s">
        <v>168</v>
      </c>
      <c r="H36" s="58">
        <v>31871</v>
      </c>
      <c r="I36" s="58">
        <v>55508</v>
      </c>
      <c r="J36" s="58" t="s">
        <v>132</v>
      </c>
      <c r="K36" s="58">
        <v>33805</v>
      </c>
      <c r="L36" s="80">
        <f t="shared" si="3"/>
        <v>1.060682124815663</v>
      </c>
      <c r="M36" s="69">
        <f t="shared" si="4"/>
        <v>0.5045522388059701</v>
      </c>
      <c r="N36" s="69">
        <f t="shared" si="5"/>
        <v>0.6090113136845139</v>
      </c>
      <c r="O36" s="69">
        <f>Mobilités!Q36/Mobilités!O36</f>
        <v>1.2064343163538875</v>
      </c>
    </row>
    <row r="37" spans="1:15" ht="16.5" customHeight="1">
      <c r="A37" s="46">
        <v>26</v>
      </c>
      <c r="B37" s="51" t="s">
        <v>98</v>
      </c>
      <c r="C37" s="102" t="s">
        <v>170</v>
      </c>
      <c r="D37" s="52">
        <v>2012</v>
      </c>
      <c r="E37" s="58">
        <v>68000</v>
      </c>
      <c r="F37" s="58">
        <v>6</v>
      </c>
      <c r="G37" s="52" t="s">
        <v>168</v>
      </c>
      <c r="H37" s="58">
        <v>33594</v>
      </c>
      <c r="I37" s="58">
        <v>55273</v>
      </c>
      <c r="J37" s="58">
        <v>48054</v>
      </c>
      <c r="K37" s="58">
        <v>43181</v>
      </c>
      <c r="L37" s="80">
        <f t="shared" si="3"/>
        <v>1.285378341370483</v>
      </c>
      <c r="M37" s="69">
        <f t="shared" si="4"/>
        <v>0.635014705882353</v>
      </c>
      <c r="N37" s="69">
        <f t="shared" si="5"/>
        <v>0.7812313426085069</v>
      </c>
      <c r="O37" s="69">
        <f>Mobilités!Q37/Mobilités!O37</f>
        <v>1.1723103300471496</v>
      </c>
    </row>
    <row r="38" spans="1:15" ht="16.5" customHeight="1">
      <c r="A38" s="46">
        <v>25</v>
      </c>
      <c r="B38" s="51" t="s">
        <v>100</v>
      </c>
      <c r="C38" s="102" t="s">
        <v>170</v>
      </c>
      <c r="D38" s="52">
        <v>2012</v>
      </c>
      <c r="E38" s="58">
        <v>157000</v>
      </c>
      <c r="F38" s="58">
        <v>119</v>
      </c>
      <c r="G38" s="52" t="s">
        <v>168</v>
      </c>
      <c r="H38" s="58">
        <v>70155</v>
      </c>
      <c r="I38" s="58">
        <v>123734</v>
      </c>
      <c r="J38" s="58">
        <v>111253</v>
      </c>
      <c r="K38" s="58">
        <v>105034</v>
      </c>
      <c r="L38" s="80">
        <f t="shared" si="3"/>
        <v>1.4971705509229563</v>
      </c>
      <c r="M38" s="69">
        <f t="shared" si="4"/>
        <v>0.6690063694267516</v>
      </c>
      <c r="N38" s="69">
        <f t="shared" si="5"/>
        <v>0.8488693487642847</v>
      </c>
      <c r="O38" s="69">
        <f>Mobilités!Q38/Mobilités!O38</f>
        <v>1.1527896995708153</v>
      </c>
    </row>
    <row r="39" spans="1:15" ht="16.5" customHeight="1">
      <c r="A39" s="46">
        <v>41</v>
      </c>
      <c r="B39" s="51" t="s">
        <v>154</v>
      </c>
      <c r="C39" s="102" t="s">
        <v>170</v>
      </c>
      <c r="D39" s="52">
        <v>2016</v>
      </c>
      <c r="E39" s="56">
        <v>60800</v>
      </c>
      <c r="F39" s="52">
        <v>25</v>
      </c>
      <c r="G39" s="52" t="s">
        <v>168</v>
      </c>
      <c r="H39" s="58">
        <v>28521</v>
      </c>
      <c r="I39" s="58">
        <v>48478</v>
      </c>
      <c r="J39" s="58">
        <v>44008</v>
      </c>
      <c r="K39" s="58">
        <v>39331.57277</v>
      </c>
      <c r="L39" s="80">
        <f>K39/H39</f>
        <v>1.379039050874794</v>
      </c>
      <c r="M39" s="69">
        <f>K39/E39</f>
        <v>0.6469008679276316</v>
      </c>
      <c r="N39" s="69">
        <f>K39/I39</f>
        <v>0.8113282885020009</v>
      </c>
      <c r="O39" s="69">
        <f>Mobilités!Q39/Mobilités!O39</f>
        <v>1.205667674352838</v>
      </c>
    </row>
    <row r="40" spans="1:15" ht="16.5" customHeight="1">
      <c r="A40" s="46">
        <v>38</v>
      </c>
      <c r="B40" s="51" t="s">
        <v>147</v>
      </c>
      <c r="C40" s="102" t="s">
        <v>170</v>
      </c>
      <c r="D40" s="52">
        <v>2015</v>
      </c>
      <c r="E40" s="56">
        <v>78000</v>
      </c>
      <c r="F40" s="54">
        <v>34</v>
      </c>
      <c r="G40" s="52" t="s">
        <v>168</v>
      </c>
      <c r="H40" s="58">
        <v>38862</v>
      </c>
      <c r="I40" s="58">
        <v>65408</v>
      </c>
      <c r="J40" s="58">
        <v>59525</v>
      </c>
      <c r="K40" s="58">
        <v>54475</v>
      </c>
      <c r="L40" s="80">
        <f>K40/H40</f>
        <v>1.401754927692862</v>
      </c>
      <c r="M40" s="69">
        <f>K40/E40</f>
        <v>0.6983974358974359</v>
      </c>
      <c r="N40" s="69">
        <f>K40/I40</f>
        <v>0.8328491927592955</v>
      </c>
      <c r="O40" s="69">
        <f>Mobilités!Q40/Mobilités!O40</f>
        <v>1.204599524187153</v>
      </c>
    </row>
    <row r="41" spans="1:15" ht="16.5" customHeight="1">
      <c r="A41" s="46">
        <v>27</v>
      </c>
      <c r="B41" s="51" t="s">
        <v>101</v>
      </c>
      <c r="C41" s="102" t="s">
        <v>170</v>
      </c>
      <c r="D41" s="52">
        <v>2012</v>
      </c>
      <c r="E41" s="58">
        <v>110000</v>
      </c>
      <c r="F41" s="58">
        <v>14</v>
      </c>
      <c r="G41" s="52" t="s">
        <v>168</v>
      </c>
      <c r="H41" s="58">
        <v>50919</v>
      </c>
      <c r="I41" s="58">
        <v>85685</v>
      </c>
      <c r="J41" s="58">
        <v>75857</v>
      </c>
      <c r="K41" s="58">
        <v>72561</v>
      </c>
      <c r="L41" s="80">
        <f t="shared" si="3"/>
        <v>1.4250279856242267</v>
      </c>
      <c r="M41" s="69">
        <f t="shared" si="4"/>
        <v>0.6596454545454545</v>
      </c>
      <c r="N41" s="69">
        <f t="shared" si="5"/>
        <v>0.8468343350644804</v>
      </c>
      <c r="O41" s="69">
        <f>Mobilités!Q41/Mobilités!O41</f>
        <v>1.1671029668411868</v>
      </c>
    </row>
    <row r="42" spans="1:15" ht="16.5" customHeight="1">
      <c r="A42" s="46">
        <v>21</v>
      </c>
      <c r="B42" s="51" t="s">
        <v>133</v>
      </c>
      <c r="C42" s="102" t="s">
        <v>170</v>
      </c>
      <c r="D42" s="52">
        <v>2011</v>
      </c>
      <c r="E42" s="58">
        <v>138000</v>
      </c>
      <c r="F42" s="58">
        <v>153</v>
      </c>
      <c r="G42" s="52" t="s">
        <v>167</v>
      </c>
      <c r="H42" s="58">
        <v>57127</v>
      </c>
      <c r="I42" s="58">
        <v>107045</v>
      </c>
      <c r="J42" s="58">
        <v>98648</v>
      </c>
      <c r="K42" s="58">
        <v>94288</v>
      </c>
      <c r="L42" s="80">
        <f t="shared" si="3"/>
        <v>1.6504980131986626</v>
      </c>
      <c r="M42" s="69">
        <f t="shared" si="4"/>
        <v>0.6832463768115942</v>
      </c>
      <c r="N42" s="69">
        <f t="shared" si="5"/>
        <v>0.880825820916437</v>
      </c>
      <c r="O42" s="69">
        <f>Mobilités!Q42/Mobilités!O42</f>
        <v>1.1771964461994078</v>
      </c>
    </row>
    <row r="43" spans="1:15" ht="16.5" customHeight="1">
      <c r="A43" s="46">
        <v>42</v>
      </c>
      <c r="B43" s="51" t="s">
        <v>156</v>
      </c>
      <c r="C43" s="102" t="s">
        <v>170</v>
      </c>
      <c r="D43" s="52">
        <v>2016</v>
      </c>
      <c r="E43" s="58">
        <v>67400</v>
      </c>
      <c r="F43" s="52">
        <v>48</v>
      </c>
      <c r="G43" s="52" t="s">
        <v>168</v>
      </c>
      <c r="H43" s="58">
        <v>31875</v>
      </c>
      <c r="I43" s="58">
        <v>53722</v>
      </c>
      <c r="J43" s="58">
        <v>49556</v>
      </c>
      <c r="K43" s="58">
        <v>47091</v>
      </c>
      <c r="L43" s="80">
        <f>K43/H43</f>
        <v>1.477364705882353</v>
      </c>
      <c r="M43" s="69">
        <f>K43/E43</f>
        <v>0.698679525222552</v>
      </c>
      <c r="N43" s="69">
        <f>K43/I43</f>
        <v>0.8765682588138938</v>
      </c>
      <c r="O43" s="69">
        <f>Mobilités!Q43/Mobilités!O43</f>
        <v>1.169437378937195</v>
      </c>
    </row>
    <row r="44" spans="1:15" ht="16.5" customHeight="1">
      <c r="A44" s="46">
        <v>28</v>
      </c>
      <c r="B44" s="51" t="s">
        <v>104</v>
      </c>
      <c r="C44" s="102" t="s">
        <v>170</v>
      </c>
      <c r="D44" s="52">
        <v>2012</v>
      </c>
      <c r="E44" s="58">
        <v>177000</v>
      </c>
      <c r="F44" s="58">
        <v>35</v>
      </c>
      <c r="G44" s="52" t="s">
        <v>168</v>
      </c>
      <c r="H44" s="58">
        <v>76049</v>
      </c>
      <c r="I44" s="58">
        <v>139272</v>
      </c>
      <c r="J44" s="58">
        <v>117836</v>
      </c>
      <c r="K44" s="58">
        <v>109618</v>
      </c>
      <c r="L44" s="80">
        <f t="shared" si="3"/>
        <v>1.4414127733435023</v>
      </c>
      <c r="M44" s="69">
        <f t="shared" si="4"/>
        <v>0.6193107344632769</v>
      </c>
      <c r="N44" s="69">
        <f t="shared" si="5"/>
        <v>0.7870785226032512</v>
      </c>
      <c r="O44" s="69">
        <f>Mobilités!Q44/Mobilités!O44</f>
        <v>1.192822966507177</v>
      </c>
    </row>
    <row r="45" spans="1:15" ht="16.5" customHeight="1">
      <c r="A45" s="46">
        <v>14</v>
      </c>
      <c r="B45" s="51" t="s">
        <v>106</v>
      </c>
      <c r="C45" s="102" t="s">
        <v>170</v>
      </c>
      <c r="D45" s="52">
        <v>2008</v>
      </c>
      <c r="E45" s="58">
        <v>149000</v>
      </c>
      <c r="F45" s="58">
        <v>38</v>
      </c>
      <c r="G45" s="52" t="s">
        <v>168</v>
      </c>
      <c r="H45" s="58">
        <v>66189</v>
      </c>
      <c r="I45" s="58">
        <v>113656</v>
      </c>
      <c r="J45" s="58">
        <v>106070</v>
      </c>
      <c r="K45" s="58">
        <v>97972</v>
      </c>
      <c r="L45" s="80">
        <f t="shared" si="3"/>
        <v>1.4801855293175603</v>
      </c>
      <c r="M45" s="69">
        <f t="shared" si="4"/>
        <v>0.6575302013422819</v>
      </c>
      <c r="N45" s="69">
        <f t="shared" si="5"/>
        <v>0.8620046455972408</v>
      </c>
      <c r="O45" s="69">
        <f>Mobilités!Q45/Mobilités!O45</f>
        <v>1.1436761061633094</v>
      </c>
    </row>
    <row r="46" spans="1:15" ht="16.5" customHeight="1">
      <c r="A46" s="46">
        <v>29</v>
      </c>
      <c r="B46" s="51" t="s">
        <v>108</v>
      </c>
      <c r="C46" s="102" t="s">
        <v>170</v>
      </c>
      <c r="D46" s="52">
        <v>2012</v>
      </c>
      <c r="E46" s="58">
        <v>234000</v>
      </c>
      <c r="F46" s="58">
        <v>62</v>
      </c>
      <c r="G46" s="52" t="s">
        <v>168</v>
      </c>
      <c r="H46" s="58">
        <v>107477</v>
      </c>
      <c r="I46" s="58">
        <v>188551</v>
      </c>
      <c r="J46" s="58">
        <v>169658</v>
      </c>
      <c r="K46" s="58">
        <v>159896</v>
      </c>
      <c r="L46" s="80">
        <f t="shared" si="3"/>
        <v>1.4877229546786754</v>
      </c>
      <c r="M46" s="69">
        <f t="shared" si="4"/>
        <v>0.6833162393162393</v>
      </c>
      <c r="N46" s="69">
        <f t="shared" si="5"/>
        <v>0.8480252027302958</v>
      </c>
      <c r="O46" s="69">
        <f>Mobilités!Q46/Mobilités!O46</f>
        <v>1.200925925925926</v>
      </c>
    </row>
  </sheetData>
  <sheetProtection selectLockedCells="1" selectUnlockedCells="1"/>
  <printOptions/>
  <pageMargins left="0.7480314960629921" right="0.7480314960629921" top="0.984251968503937" bottom="1.0236220472440944" header="0.5118110236220472" footer="0.5118110236220472"/>
  <pageSetup fitToHeight="1" fitToWidth="1" horizontalDpi="300" verticalDpi="300" orientation="landscape" paperSize="9" scale="58" r:id="rId3"/>
  <headerFooter alignWithMargins="0">
    <oddHeader>&amp;C&amp;"Arial,Gras"&amp;12POPULATIONS, TAUX DE MOTORISATION ET TAUX D'OCCUPATION DES VOITURES</oddHeader>
    <oddFooter>&amp;L&amp;"Arial,Gras"Cerema Territoires et ville - Cerema Hauts-de-France&amp;R&amp;"Arial,Gras"Septembre 2019</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 Arnaud LANNOY</cp:lastModifiedBy>
  <cp:lastPrinted>2019-09-27T07:27:35Z</cp:lastPrinted>
  <dcterms:created xsi:type="dcterms:W3CDTF">2015-01-05T15:02:04Z</dcterms:created>
  <dcterms:modified xsi:type="dcterms:W3CDTF">2019-09-27T07:28:43Z</dcterms:modified>
  <cp:category/>
  <cp:version/>
  <cp:contentType/>
  <cp:contentStatus/>
</cp:coreProperties>
</file>